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J:\WINWORD\JAVNA NABAVKA\___2019-JAVNE NABAVKE\1. OTVORENI POSTUPAK\OP-9-2019-KS-2-Slana bara\"/>
    </mc:Choice>
  </mc:AlternateContent>
  <bookViews>
    <workbookView xWindow="0" yWindow="0" windowWidth="23250" windowHeight="11730" tabRatio="165"/>
  </bookViews>
  <sheets>
    <sheet name="Лист1" sheetId="1" r:id="rId1"/>
    <sheet name="List1" sheetId="4" r:id="rId2"/>
    <sheet name="Лист2" sheetId="2" r:id="rId3"/>
    <sheet name="Лист3" sheetId="3" r:id="rId4"/>
  </sheets>
  <definedNames>
    <definedName name="Excel_BuiltIn_Print_Area" localSheetId="0">Лист1!$A$1:$H$238</definedName>
    <definedName name="_xlnm.Print_Area" localSheetId="0">Лист1!$A$1:$H$900</definedName>
    <definedName name="SUM_kabl">Лист1!$F$113</definedName>
    <definedName name="SUM_ORM">Лист1!$F$92</definedName>
    <definedName name="sum_ostalo">Лист1!$F$198</definedName>
  </definedNames>
  <calcPr calcId="162913"/>
</workbook>
</file>

<file path=xl/calcChain.xml><?xml version="1.0" encoding="utf-8"?>
<calcChain xmlns="http://schemas.openxmlformats.org/spreadsheetml/2006/main">
  <c r="B893" i="1" l="1"/>
  <c r="B894" i="1"/>
  <c r="B895" i="1"/>
  <c r="G880" i="1"/>
  <c r="F880" i="1"/>
  <c r="H880" i="1" s="1"/>
  <c r="G879" i="1"/>
  <c r="F879" i="1"/>
  <c r="H879" i="1" s="1"/>
  <c r="G878" i="1"/>
  <c r="F878" i="1"/>
  <c r="H878" i="1" s="1"/>
  <c r="G877" i="1"/>
  <c r="F877" i="1"/>
  <c r="H877" i="1" s="1"/>
  <c r="G876" i="1"/>
  <c r="F876" i="1"/>
  <c r="H876" i="1" s="1"/>
  <c r="G875" i="1"/>
  <c r="F875" i="1"/>
  <c r="H875" i="1" s="1"/>
  <c r="G874" i="1"/>
  <c r="F874" i="1"/>
  <c r="H874" i="1" s="1"/>
  <c r="G872" i="1"/>
  <c r="F872" i="1"/>
  <c r="H872" i="1" s="1"/>
  <c r="G870" i="1"/>
  <c r="F870" i="1"/>
  <c r="H870" i="1" s="1"/>
  <c r="G868" i="1"/>
  <c r="F868" i="1"/>
  <c r="H868" i="1" s="1"/>
  <c r="G866" i="1"/>
  <c r="F866" i="1"/>
  <c r="H866" i="1" s="1"/>
  <c r="G864" i="1"/>
  <c r="F864" i="1"/>
  <c r="H864" i="1" s="1"/>
  <c r="G862" i="1"/>
  <c r="F862" i="1"/>
  <c r="H862" i="1" s="1"/>
  <c r="G861" i="1"/>
  <c r="F861" i="1"/>
  <c r="H861" i="1" s="1"/>
  <c r="G841" i="1"/>
  <c r="F841" i="1"/>
  <c r="H841" i="1" s="1"/>
  <c r="G840" i="1"/>
  <c r="F840" i="1"/>
  <c r="H840" i="1" s="1"/>
  <c r="G836" i="1"/>
  <c r="F836" i="1"/>
  <c r="H836" i="1" s="1"/>
  <c r="G835" i="1"/>
  <c r="F835" i="1"/>
  <c r="H835" i="1" s="1"/>
  <c r="G834" i="1"/>
  <c r="F834" i="1"/>
  <c r="H834" i="1" s="1"/>
  <c r="G833" i="1"/>
  <c r="F833" i="1"/>
  <c r="H833" i="1" s="1"/>
  <c r="G832" i="1"/>
  <c r="F832" i="1"/>
  <c r="H832" i="1" s="1"/>
  <c r="G831" i="1"/>
  <c r="F831" i="1"/>
  <c r="H831" i="1" s="1"/>
  <c r="G826" i="1"/>
  <c r="F826" i="1"/>
  <c r="H826" i="1" s="1"/>
  <c r="G825" i="1"/>
  <c r="F825" i="1"/>
  <c r="H825" i="1" s="1"/>
  <c r="G824" i="1"/>
  <c r="F824" i="1"/>
  <c r="H824" i="1" s="1"/>
  <c r="G823" i="1"/>
  <c r="F823" i="1"/>
  <c r="H823" i="1" s="1"/>
  <c r="G822" i="1"/>
  <c r="F822" i="1"/>
  <c r="H822" i="1" s="1"/>
  <c r="G821" i="1"/>
  <c r="F821" i="1"/>
  <c r="H821" i="1" s="1"/>
  <c r="G820" i="1"/>
  <c r="F820" i="1"/>
  <c r="H820" i="1" s="1"/>
  <c r="G818" i="1"/>
  <c r="F818" i="1"/>
  <c r="H818" i="1" s="1"/>
  <c r="G816" i="1"/>
  <c r="F816" i="1"/>
  <c r="H816" i="1" s="1"/>
  <c r="G815" i="1"/>
  <c r="F815" i="1"/>
  <c r="H815" i="1" s="1"/>
  <c r="G813" i="1"/>
  <c r="F813" i="1"/>
  <c r="H813" i="1" s="1"/>
  <c r="G812" i="1"/>
  <c r="F812" i="1"/>
  <c r="H812" i="1" s="1"/>
  <c r="G811" i="1"/>
  <c r="F811" i="1"/>
  <c r="H811" i="1" s="1"/>
  <c r="G810" i="1"/>
  <c r="F810" i="1"/>
  <c r="H810" i="1" s="1"/>
  <c r="G809" i="1"/>
  <c r="F809" i="1"/>
  <c r="H809" i="1" s="1"/>
  <c r="G808" i="1"/>
  <c r="F808" i="1"/>
  <c r="H808" i="1" s="1"/>
  <c r="G807" i="1"/>
  <c r="F807" i="1"/>
  <c r="H807" i="1" s="1"/>
  <c r="G806" i="1"/>
  <c r="F806" i="1"/>
  <c r="H806" i="1" s="1"/>
  <c r="G805" i="1"/>
  <c r="F805" i="1"/>
  <c r="H805" i="1" s="1"/>
  <c r="G804" i="1"/>
  <c r="F804" i="1"/>
  <c r="H804" i="1" s="1"/>
  <c r="G803" i="1"/>
  <c r="F803" i="1"/>
  <c r="H803" i="1" s="1"/>
  <c r="G802" i="1"/>
  <c r="F802" i="1"/>
  <c r="H802" i="1" s="1"/>
  <c r="G794" i="1"/>
  <c r="F794" i="1"/>
  <c r="H794" i="1" s="1"/>
  <c r="G793" i="1"/>
  <c r="F793" i="1"/>
  <c r="H793" i="1" s="1"/>
  <c r="G792" i="1"/>
  <c r="F792" i="1"/>
  <c r="H792" i="1" s="1"/>
  <c r="G791" i="1"/>
  <c r="F791" i="1"/>
  <c r="H791" i="1" s="1"/>
  <c r="G790" i="1"/>
  <c r="F790" i="1"/>
  <c r="H790" i="1" s="1"/>
  <c r="G788" i="1"/>
  <c r="F788" i="1"/>
  <c r="H788" i="1" s="1"/>
  <c r="G787" i="1"/>
  <c r="F787" i="1"/>
  <c r="H787" i="1" s="1"/>
  <c r="G515" i="1"/>
  <c r="F515" i="1"/>
  <c r="H515" i="1" s="1"/>
  <c r="G513" i="1"/>
  <c r="F513" i="1"/>
  <c r="H513" i="1" s="1"/>
  <c r="G511" i="1"/>
  <c r="F511" i="1"/>
  <c r="H511" i="1" s="1"/>
  <c r="G505" i="1"/>
  <c r="F505" i="1"/>
  <c r="H505" i="1" s="1"/>
  <c r="G504" i="1"/>
  <c r="F504" i="1"/>
  <c r="H504" i="1" s="1"/>
  <c r="G503" i="1"/>
  <c r="F503" i="1"/>
  <c r="H503" i="1" s="1"/>
  <c r="G502" i="1"/>
  <c r="F502" i="1"/>
  <c r="H502" i="1" s="1"/>
  <c r="G501" i="1"/>
  <c r="F501" i="1"/>
  <c r="H501" i="1" s="1"/>
  <c r="G500" i="1"/>
  <c r="F500" i="1"/>
  <c r="H500" i="1" s="1"/>
  <c r="G499" i="1"/>
  <c r="F499" i="1"/>
  <c r="H499" i="1" s="1"/>
  <c r="G498" i="1"/>
  <c r="F498" i="1"/>
  <c r="H498" i="1" s="1"/>
  <c r="G491" i="1"/>
  <c r="F491" i="1"/>
  <c r="H491" i="1" s="1"/>
  <c r="G489" i="1"/>
  <c r="F489" i="1"/>
  <c r="H489" i="1" s="1"/>
  <c r="G487" i="1"/>
  <c r="F487" i="1"/>
  <c r="H487" i="1" s="1"/>
  <c r="G485" i="1"/>
  <c r="F485" i="1"/>
  <c r="H485" i="1" s="1"/>
  <c r="G483" i="1"/>
  <c r="F483" i="1"/>
  <c r="H483" i="1" s="1"/>
  <c r="G482" i="1"/>
  <c r="F482" i="1"/>
  <c r="H482" i="1" s="1"/>
  <c r="G479" i="1"/>
  <c r="F479" i="1"/>
  <c r="H479" i="1" s="1"/>
  <c r="G476" i="1"/>
  <c r="F476" i="1"/>
  <c r="H476" i="1" s="1"/>
  <c r="G475" i="1"/>
  <c r="F475" i="1"/>
  <c r="H475" i="1" s="1"/>
  <c r="G474" i="1"/>
  <c r="F474" i="1"/>
  <c r="H474" i="1" s="1"/>
  <c r="G473" i="1"/>
  <c r="F473" i="1"/>
  <c r="H473" i="1" s="1"/>
  <c r="G472" i="1"/>
  <c r="F472" i="1"/>
  <c r="H472" i="1" s="1"/>
  <c r="G469" i="1"/>
  <c r="F469" i="1"/>
  <c r="H469" i="1" s="1"/>
  <c r="G466" i="1"/>
  <c r="F466" i="1"/>
  <c r="H466" i="1" s="1"/>
  <c r="G465" i="1"/>
  <c r="F465" i="1"/>
  <c r="H465" i="1" s="1"/>
  <c r="G464" i="1"/>
  <c r="F464" i="1"/>
  <c r="H464" i="1" s="1"/>
  <c r="G463" i="1"/>
  <c r="G493" i="1" s="1"/>
  <c r="G524" i="1" s="1"/>
  <c r="F463" i="1"/>
  <c r="H463" i="1" s="1"/>
  <c r="G460" i="1"/>
  <c r="F460" i="1"/>
  <c r="H460" i="1" s="1"/>
  <c r="G452" i="1"/>
  <c r="F452" i="1"/>
  <c r="H452" i="1" s="1"/>
  <c r="G451" i="1"/>
  <c r="F451" i="1"/>
  <c r="H451" i="1" s="1"/>
  <c r="G448" i="1"/>
  <c r="F448" i="1"/>
  <c r="H448" i="1" s="1"/>
  <c r="G447" i="1"/>
  <c r="F447" i="1"/>
  <c r="H447" i="1" s="1"/>
  <c r="G446" i="1"/>
  <c r="F446" i="1"/>
  <c r="H446" i="1" s="1"/>
  <c r="G445" i="1"/>
  <c r="F445" i="1"/>
  <c r="H445" i="1" s="1"/>
  <c r="G444" i="1"/>
  <c r="F444" i="1"/>
  <c r="H444" i="1" s="1"/>
  <c r="G443" i="1"/>
  <c r="F443" i="1"/>
  <c r="H443" i="1" s="1"/>
  <c r="G442" i="1"/>
  <c r="F442" i="1"/>
  <c r="H442" i="1" s="1"/>
  <c r="G441" i="1"/>
  <c r="F441" i="1"/>
  <c r="H441" i="1" s="1"/>
  <c r="G440" i="1"/>
  <c r="F440" i="1"/>
  <c r="H440" i="1" s="1"/>
  <c r="G432" i="1"/>
  <c r="F432" i="1"/>
  <c r="H432" i="1" s="1"/>
  <c r="G415" i="1"/>
  <c r="F415" i="1"/>
  <c r="H415" i="1" s="1"/>
  <c r="G411" i="1"/>
  <c r="F411" i="1"/>
  <c r="H411" i="1" s="1"/>
  <c r="G404" i="1"/>
  <c r="F404" i="1"/>
  <c r="H404" i="1" s="1"/>
  <c r="G396" i="1"/>
  <c r="F396" i="1"/>
  <c r="H396" i="1" s="1"/>
  <c r="G389" i="1"/>
  <c r="F389" i="1"/>
  <c r="H389" i="1" s="1"/>
  <c r="G382" i="1"/>
  <c r="F382" i="1"/>
  <c r="H382" i="1" s="1"/>
  <c r="G371" i="1"/>
  <c r="F371" i="1"/>
  <c r="H371" i="1" s="1"/>
  <c r="G766" i="1"/>
  <c r="F766" i="1"/>
  <c r="H766" i="1" s="1"/>
  <c r="G765" i="1"/>
  <c r="F765" i="1"/>
  <c r="H765" i="1" s="1"/>
  <c r="G764" i="1"/>
  <c r="F764" i="1"/>
  <c r="H764" i="1" s="1"/>
  <c r="G763" i="1"/>
  <c r="F763" i="1"/>
  <c r="H763" i="1" s="1"/>
  <c r="G762" i="1"/>
  <c r="F762" i="1"/>
  <c r="H762" i="1" s="1"/>
  <c r="G760" i="1"/>
  <c r="F760" i="1"/>
  <c r="H760" i="1" s="1"/>
  <c r="G759" i="1"/>
  <c r="F759" i="1"/>
  <c r="H759" i="1" s="1"/>
  <c r="G758" i="1"/>
  <c r="F758" i="1"/>
  <c r="H758" i="1" s="1"/>
  <c r="G757" i="1"/>
  <c r="F757" i="1"/>
  <c r="H757" i="1" s="1"/>
  <c r="G747" i="1"/>
  <c r="F747" i="1"/>
  <c r="H747" i="1" s="1"/>
  <c r="G746" i="1"/>
  <c r="F746" i="1"/>
  <c r="H746" i="1" s="1"/>
  <c r="G745" i="1"/>
  <c r="F745" i="1"/>
  <c r="H745" i="1" s="1"/>
  <c r="G744" i="1"/>
  <c r="F744" i="1"/>
  <c r="H744" i="1" s="1"/>
  <c r="G743" i="1"/>
  <c r="F743" i="1"/>
  <c r="H743" i="1" s="1"/>
  <c r="G742" i="1"/>
  <c r="F742" i="1"/>
  <c r="H742" i="1" s="1"/>
  <c r="G741" i="1"/>
  <c r="F741" i="1"/>
  <c r="H741" i="1" s="1"/>
  <c r="G739" i="1"/>
  <c r="F739" i="1"/>
  <c r="H739" i="1" s="1"/>
  <c r="G738" i="1"/>
  <c r="F738" i="1"/>
  <c r="H738" i="1" s="1"/>
  <c r="G736" i="1"/>
  <c r="F736" i="1"/>
  <c r="H736" i="1" s="1"/>
  <c r="G725" i="1"/>
  <c r="G727" i="1" s="1"/>
  <c r="F725" i="1"/>
  <c r="H725" i="1" s="1"/>
  <c r="H727" i="1" s="1"/>
  <c r="G695" i="1"/>
  <c r="G697" i="1" s="1"/>
  <c r="F695" i="1"/>
  <c r="H695" i="1" s="1"/>
  <c r="G700" i="1"/>
  <c r="G702" i="1" s="1"/>
  <c r="F700" i="1"/>
  <c r="H700" i="1" s="1"/>
  <c r="H702" i="1" s="1"/>
  <c r="G676" i="1"/>
  <c r="F676" i="1"/>
  <c r="H676" i="1" s="1"/>
  <c r="G675" i="1"/>
  <c r="F675" i="1"/>
  <c r="H675" i="1" s="1"/>
  <c r="G673" i="1"/>
  <c r="F673" i="1"/>
  <c r="H673" i="1" s="1"/>
  <c r="G672" i="1"/>
  <c r="F672" i="1"/>
  <c r="H672" i="1" s="1"/>
  <c r="G671" i="1"/>
  <c r="F671" i="1"/>
  <c r="H671" i="1" s="1"/>
  <c r="G670" i="1"/>
  <c r="F670" i="1"/>
  <c r="H670" i="1" s="1"/>
  <c r="G669" i="1"/>
  <c r="F669" i="1"/>
  <c r="H669" i="1" s="1"/>
  <c r="G667" i="1"/>
  <c r="F667" i="1"/>
  <c r="H667" i="1" s="1"/>
  <c r="G665" i="1"/>
  <c r="F665" i="1"/>
  <c r="H665" i="1" s="1"/>
  <c r="G664" i="1"/>
  <c r="F664" i="1"/>
  <c r="H664" i="1" s="1"/>
  <c r="G662" i="1"/>
  <c r="F662" i="1"/>
  <c r="H662" i="1" s="1"/>
  <c r="G661" i="1"/>
  <c r="F661" i="1"/>
  <c r="H661" i="1" s="1"/>
  <c r="G660" i="1"/>
  <c r="F660" i="1"/>
  <c r="H660" i="1" s="1"/>
  <c r="G659" i="1"/>
  <c r="F659" i="1"/>
  <c r="H659" i="1" s="1"/>
  <c r="G658" i="1"/>
  <c r="F658" i="1"/>
  <c r="H658" i="1" s="1"/>
  <c r="G657" i="1"/>
  <c r="F657" i="1"/>
  <c r="H657" i="1" s="1"/>
  <c r="G656" i="1"/>
  <c r="F656" i="1"/>
  <c r="H656" i="1" s="1"/>
  <c r="G654" i="1"/>
  <c r="F654" i="1"/>
  <c r="H654" i="1" s="1"/>
  <c r="G653" i="1"/>
  <c r="F653" i="1"/>
  <c r="H653" i="1" s="1"/>
  <c r="G652" i="1"/>
  <c r="F652" i="1"/>
  <c r="H652" i="1" s="1"/>
  <c r="G650" i="1"/>
  <c r="F650" i="1"/>
  <c r="H650" i="1" s="1"/>
  <c r="G649" i="1"/>
  <c r="F649" i="1"/>
  <c r="H649" i="1" s="1"/>
  <c r="G647" i="1"/>
  <c r="F647" i="1"/>
  <c r="H647" i="1" s="1"/>
  <c r="G646" i="1"/>
  <c r="F646" i="1"/>
  <c r="H646" i="1" s="1"/>
  <c r="G645" i="1"/>
  <c r="F645" i="1"/>
  <c r="H645" i="1" s="1"/>
  <c r="G644" i="1"/>
  <c r="F644" i="1"/>
  <c r="H644" i="1" s="1"/>
  <c r="G643" i="1"/>
  <c r="F643" i="1"/>
  <c r="H643" i="1" s="1"/>
  <c r="G642" i="1"/>
  <c r="F642" i="1"/>
  <c r="H642" i="1" s="1"/>
  <c r="G641" i="1"/>
  <c r="F641" i="1"/>
  <c r="H641" i="1" s="1"/>
  <c r="G639" i="1"/>
  <c r="F639" i="1"/>
  <c r="H639" i="1" s="1"/>
  <c r="G638" i="1"/>
  <c r="F638" i="1"/>
  <c r="H638" i="1" s="1"/>
  <c r="G637" i="1"/>
  <c r="F637" i="1"/>
  <c r="H637" i="1" s="1"/>
  <c r="G635" i="1"/>
  <c r="F635" i="1"/>
  <c r="H635" i="1" s="1"/>
  <c r="G633" i="1"/>
  <c r="F633" i="1"/>
  <c r="H633" i="1" s="1"/>
  <c r="G631" i="1"/>
  <c r="F631" i="1"/>
  <c r="H631" i="1" s="1"/>
  <c r="G630" i="1"/>
  <c r="F630" i="1"/>
  <c r="H630" i="1" s="1"/>
  <c r="G629" i="1"/>
  <c r="F629" i="1"/>
  <c r="H629" i="1" s="1"/>
  <c r="G627" i="1"/>
  <c r="F627" i="1"/>
  <c r="H627" i="1" s="1"/>
  <c r="G626" i="1"/>
  <c r="F626" i="1"/>
  <c r="H626" i="1" s="1"/>
  <c r="G625" i="1"/>
  <c r="F625" i="1"/>
  <c r="H625" i="1" s="1"/>
  <c r="G623" i="1"/>
  <c r="F623" i="1"/>
  <c r="H623" i="1" s="1"/>
  <c r="G622" i="1"/>
  <c r="F622" i="1"/>
  <c r="H622" i="1" s="1"/>
  <c r="G621" i="1"/>
  <c r="F621" i="1"/>
  <c r="H621" i="1" s="1"/>
  <c r="G620" i="1"/>
  <c r="F620" i="1"/>
  <c r="H620" i="1" s="1"/>
  <c r="G618" i="1"/>
  <c r="F618" i="1"/>
  <c r="H618" i="1" s="1"/>
  <c r="G616" i="1"/>
  <c r="F616" i="1"/>
  <c r="H616" i="1" s="1"/>
  <c r="G615" i="1"/>
  <c r="F615" i="1"/>
  <c r="H615" i="1" s="1"/>
  <c r="G614" i="1"/>
  <c r="F614" i="1"/>
  <c r="H614" i="1" s="1"/>
  <c r="G613" i="1"/>
  <c r="F613" i="1"/>
  <c r="H613" i="1" s="1"/>
  <c r="G604" i="1"/>
  <c r="G606" i="1" s="1"/>
  <c r="F604" i="1"/>
  <c r="H604" i="1" s="1"/>
  <c r="H606" i="1" s="1"/>
  <c r="J600" i="1"/>
  <c r="G598" i="1"/>
  <c r="G600" i="1" s="1"/>
  <c r="F598" i="1"/>
  <c r="H598" i="1" s="1"/>
  <c r="H600" i="1" s="1"/>
  <c r="G592" i="1"/>
  <c r="F592" i="1"/>
  <c r="H592" i="1" s="1"/>
  <c r="G591" i="1"/>
  <c r="F591" i="1"/>
  <c r="H591" i="1" s="1"/>
  <c r="G590" i="1"/>
  <c r="F590" i="1"/>
  <c r="H590" i="1" s="1"/>
  <c r="G584" i="1"/>
  <c r="F584" i="1"/>
  <c r="H584" i="1" s="1"/>
  <c r="G583" i="1"/>
  <c r="F583" i="1"/>
  <c r="H583" i="1" s="1"/>
  <c r="G582" i="1"/>
  <c r="F582" i="1"/>
  <c r="H582" i="1" s="1"/>
  <c r="G581" i="1"/>
  <c r="F581" i="1"/>
  <c r="H581" i="1" s="1"/>
  <c r="G580" i="1"/>
  <c r="F580" i="1"/>
  <c r="H580" i="1" s="1"/>
  <c r="G578" i="1"/>
  <c r="F578" i="1"/>
  <c r="H578" i="1" s="1"/>
  <c r="G577" i="1"/>
  <c r="F577" i="1"/>
  <c r="H577" i="1" s="1"/>
  <c r="G576" i="1"/>
  <c r="F576" i="1"/>
  <c r="H576" i="1" s="1"/>
  <c r="G575" i="1"/>
  <c r="F575" i="1"/>
  <c r="H575" i="1" s="1"/>
  <c r="G574" i="1"/>
  <c r="F574" i="1"/>
  <c r="H574" i="1" s="1"/>
  <c r="G573" i="1"/>
  <c r="F573" i="1"/>
  <c r="H573" i="1" s="1"/>
  <c r="G571" i="1"/>
  <c r="F571" i="1"/>
  <c r="H571" i="1" s="1"/>
  <c r="G570" i="1"/>
  <c r="F570" i="1"/>
  <c r="H570" i="1" s="1"/>
  <c r="G569" i="1"/>
  <c r="F569" i="1"/>
  <c r="H569" i="1" s="1"/>
  <c r="G568" i="1"/>
  <c r="F568" i="1"/>
  <c r="H568" i="1" s="1"/>
  <c r="G567" i="1"/>
  <c r="F567" i="1"/>
  <c r="H567" i="1" s="1"/>
  <c r="G566" i="1"/>
  <c r="F566" i="1"/>
  <c r="H566" i="1" s="1"/>
  <c r="G565" i="1"/>
  <c r="F565" i="1"/>
  <c r="H565" i="1" s="1"/>
  <c r="G558" i="1"/>
  <c r="F558" i="1"/>
  <c r="H558" i="1" s="1"/>
  <c r="G557" i="1"/>
  <c r="F557" i="1"/>
  <c r="H557" i="1" s="1"/>
  <c r="G556" i="1"/>
  <c r="F556" i="1"/>
  <c r="H556" i="1" s="1"/>
  <c r="G555" i="1"/>
  <c r="F555" i="1"/>
  <c r="H555" i="1" s="1"/>
  <c r="G554" i="1"/>
  <c r="F554" i="1"/>
  <c r="H554" i="1" s="1"/>
  <c r="G553" i="1"/>
  <c r="F553" i="1"/>
  <c r="H553" i="1" s="1"/>
  <c r="G552" i="1"/>
  <c r="F552" i="1"/>
  <c r="H552" i="1" s="1"/>
  <c r="G551" i="1"/>
  <c r="F551" i="1"/>
  <c r="H551" i="1" s="1"/>
  <c r="G549" i="1"/>
  <c r="F549" i="1"/>
  <c r="H549" i="1" s="1"/>
  <c r="G548" i="1"/>
  <c r="F548" i="1"/>
  <c r="H548" i="1" s="1"/>
  <c r="G547" i="1"/>
  <c r="F547" i="1"/>
  <c r="H547" i="1" s="1"/>
  <c r="G546" i="1"/>
  <c r="F546" i="1"/>
  <c r="H546" i="1" s="1"/>
  <c r="G545" i="1"/>
  <c r="F545" i="1"/>
  <c r="H545" i="1" s="1"/>
  <c r="G544" i="1"/>
  <c r="F544" i="1"/>
  <c r="H544" i="1" s="1"/>
  <c r="G543" i="1"/>
  <c r="F543" i="1"/>
  <c r="H543" i="1" s="1"/>
  <c r="G542" i="1"/>
  <c r="F542" i="1"/>
  <c r="H542" i="1" s="1"/>
  <c r="G541" i="1"/>
  <c r="F541" i="1"/>
  <c r="H541" i="1" s="1"/>
  <c r="G540" i="1"/>
  <c r="F540" i="1"/>
  <c r="H540" i="1" s="1"/>
  <c r="G324" i="1"/>
  <c r="F324" i="1"/>
  <c r="H324" i="1" s="1"/>
  <c r="G323" i="1"/>
  <c r="F323" i="1"/>
  <c r="H323" i="1" s="1"/>
  <c r="G322" i="1"/>
  <c r="F322" i="1"/>
  <c r="H322" i="1" s="1"/>
  <c r="G321" i="1"/>
  <c r="F321" i="1"/>
  <c r="H321" i="1" s="1"/>
  <c r="G314" i="1"/>
  <c r="F314" i="1"/>
  <c r="H314" i="1" s="1"/>
  <c r="G313" i="1"/>
  <c r="F313" i="1"/>
  <c r="H313" i="1" s="1"/>
  <c r="G312" i="1"/>
  <c r="F312" i="1"/>
  <c r="H312" i="1" s="1"/>
  <c r="G311" i="1"/>
  <c r="F311" i="1"/>
  <c r="H311" i="1" s="1"/>
  <c r="G309" i="1"/>
  <c r="F309" i="1"/>
  <c r="H309" i="1" s="1"/>
  <c r="G308" i="1"/>
  <c r="F308" i="1"/>
  <c r="H308" i="1" s="1"/>
  <c r="G307" i="1"/>
  <c r="F307" i="1"/>
  <c r="H307" i="1" s="1"/>
  <c r="G305" i="1"/>
  <c r="F305" i="1"/>
  <c r="H305" i="1" s="1"/>
  <c r="G304" i="1"/>
  <c r="F304" i="1"/>
  <c r="H304" i="1" s="1"/>
  <c r="G303" i="1"/>
  <c r="F303" i="1"/>
  <c r="H303" i="1" s="1"/>
  <c r="G302" i="1"/>
  <c r="F302" i="1"/>
  <c r="H302" i="1" s="1"/>
  <c r="G301" i="1"/>
  <c r="F301" i="1"/>
  <c r="H301" i="1" s="1"/>
  <c r="G299" i="1"/>
  <c r="F299" i="1"/>
  <c r="H299" i="1" s="1"/>
  <c r="G298" i="1"/>
  <c r="F298" i="1"/>
  <c r="H298" i="1" s="1"/>
  <c r="G297" i="1"/>
  <c r="F297" i="1"/>
  <c r="H297" i="1" s="1"/>
  <c r="G296" i="1"/>
  <c r="F296" i="1"/>
  <c r="H296" i="1" s="1"/>
  <c r="G290" i="1"/>
  <c r="F290" i="1"/>
  <c r="H290" i="1" s="1"/>
  <c r="G289" i="1"/>
  <c r="F289" i="1"/>
  <c r="H289" i="1" s="1"/>
  <c r="G288" i="1"/>
  <c r="F288" i="1"/>
  <c r="H288" i="1" s="1"/>
  <c r="G287" i="1"/>
  <c r="F287" i="1"/>
  <c r="H287" i="1" s="1"/>
  <c r="G286" i="1"/>
  <c r="F286" i="1"/>
  <c r="H286" i="1" s="1"/>
  <c r="G285" i="1"/>
  <c r="F285" i="1"/>
  <c r="H285" i="1" s="1"/>
  <c r="G284" i="1"/>
  <c r="F284" i="1"/>
  <c r="H284" i="1" s="1"/>
  <c r="G283" i="1"/>
  <c r="F283" i="1"/>
  <c r="H283" i="1" s="1"/>
  <c r="G281" i="1"/>
  <c r="F281" i="1"/>
  <c r="H281" i="1" s="1"/>
  <c r="G280" i="1"/>
  <c r="F280" i="1"/>
  <c r="H280" i="1" s="1"/>
  <c r="G279" i="1"/>
  <c r="F279" i="1"/>
  <c r="H279" i="1" s="1"/>
  <c r="G278" i="1"/>
  <c r="F278" i="1"/>
  <c r="H278" i="1" s="1"/>
  <c r="G276" i="1"/>
  <c r="F276" i="1"/>
  <c r="H276" i="1" s="1"/>
  <c r="G275" i="1"/>
  <c r="F275" i="1"/>
  <c r="H275" i="1" s="1"/>
  <c r="G274" i="1"/>
  <c r="F274" i="1"/>
  <c r="H274" i="1" s="1"/>
  <c r="G273" i="1"/>
  <c r="F273" i="1"/>
  <c r="H273" i="1" s="1"/>
  <c r="G271" i="1"/>
  <c r="F271" i="1"/>
  <c r="H271" i="1" s="1"/>
  <c r="G270" i="1"/>
  <c r="F270" i="1"/>
  <c r="H270" i="1" s="1"/>
  <c r="G269" i="1"/>
  <c r="F269" i="1"/>
  <c r="H269" i="1" s="1"/>
  <c r="G268" i="1"/>
  <c r="F268" i="1"/>
  <c r="H268" i="1" s="1"/>
  <c r="G267" i="1"/>
  <c r="F267" i="1"/>
  <c r="H267" i="1" s="1"/>
  <c r="G265" i="1"/>
  <c r="F265" i="1"/>
  <c r="H265" i="1" s="1"/>
  <c r="G264" i="1"/>
  <c r="F264" i="1"/>
  <c r="H264" i="1" s="1"/>
  <c r="G263" i="1"/>
  <c r="F263" i="1"/>
  <c r="H263" i="1" s="1"/>
  <c r="G262" i="1"/>
  <c r="F262" i="1"/>
  <c r="H262" i="1" s="1"/>
  <c r="G261" i="1"/>
  <c r="F261" i="1"/>
  <c r="H261" i="1" s="1"/>
  <c r="G14" i="1"/>
  <c r="G17" i="1"/>
  <c r="G20" i="1"/>
  <c r="G23" i="1"/>
  <c r="G27" i="1"/>
  <c r="G28" i="1"/>
  <c r="G31" i="1"/>
  <c r="F42" i="1"/>
  <c r="H42" i="1" s="1"/>
  <c r="G45" i="1"/>
  <c r="G48" i="1"/>
  <c r="G52" i="1"/>
  <c r="G53" i="1"/>
  <c r="G54" i="1"/>
  <c r="G55" i="1"/>
  <c r="G58" i="1"/>
  <c r="G61" i="1"/>
  <c r="G64" i="1"/>
  <c r="G68" i="1"/>
  <c r="G71" i="1"/>
  <c r="G74" i="1"/>
  <c r="G77" i="1"/>
  <c r="G86" i="1"/>
  <c r="G88" i="1" s="1"/>
  <c r="G245" i="1" s="1"/>
  <c r="H245" i="1" s="1"/>
  <c r="G99" i="1"/>
  <c r="G102" i="1"/>
  <c r="G105" i="1"/>
  <c r="G106" i="1"/>
  <c r="G109" i="1"/>
  <c r="G112" i="1"/>
  <c r="G115" i="1"/>
  <c r="G126" i="1"/>
  <c r="G129" i="1"/>
  <c r="G132" i="1"/>
  <c r="G135" i="1"/>
  <c r="G138" i="1"/>
  <c r="G141" i="1"/>
  <c r="G144" i="1"/>
  <c r="G147" i="1"/>
  <c r="G160" i="1"/>
  <c r="G161" i="1"/>
  <c r="G162" i="1"/>
  <c r="G163" i="1"/>
  <c r="G164" i="1"/>
  <c r="G165" i="1"/>
  <c r="G166" i="1"/>
  <c r="G172" i="1"/>
  <c r="G173" i="1"/>
  <c r="G177" i="1"/>
  <c r="G178" i="1"/>
  <c r="G179" i="1"/>
  <c r="G187" i="1"/>
  <c r="G191" i="1"/>
  <c r="G195" i="1"/>
  <c r="G196" i="1"/>
  <c r="G197" i="1"/>
  <c r="G198" i="1"/>
  <c r="F212" i="1"/>
  <c r="H212" i="1" s="1"/>
  <c r="F213" i="1"/>
  <c r="H213" i="1" s="1"/>
  <c r="F217" i="1"/>
  <c r="H217" i="1" s="1"/>
  <c r="G228" i="1"/>
  <c r="G231" i="1"/>
  <c r="G235" i="1"/>
  <c r="F228" i="1"/>
  <c r="H228" i="1" s="1"/>
  <c r="G217" i="1"/>
  <c r="G213" i="1"/>
  <c r="F160" i="1"/>
  <c r="H160" i="1" s="1"/>
  <c r="F161" i="1"/>
  <c r="H161" i="1" s="1"/>
  <c r="F162" i="1"/>
  <c r="H162" i="1" s="1"/>
  <c r="F163" i="1"/>
  <c r="H163" i="1" s="1"/>
  <c r="F164" i="1"/>
  <c r="H164" i="1" s="1"/>
  <c r="F165" i="1"/>
  <c r="H165" i="1" s="1"/>
  <c r="F166" i="1"/>
  <c r="H166" i="1" s="1"/>
  <c r="F172" i="1"/>
  <c r="H172" i="1" s="1"/>
  <c r="F173" i="1"/>
  <c r="H173" i="1" s="1"/>
  <c r="F177" i="1"/>
  <c r="H177" i="1" s="1"/>
  <c r="F178" i="1"/>
  <c r="H178" i="1" s="1"/>
  <c r="F179" i="1"/>
  <c r="H179" i="1" s="1"/>
  <c r="F187" i="1"/>
  <c r="H187" i="1" s="1"/>
  <c r="F191" i="1"/>
  <c r="H191" i="1" s="1"/>
  <c r="F195" i="1"/>
  <c r="H195" i="1" s="1"/>
  <c r="F196" i="1"/>
  <c r="H196" i="1" s="1"/>
  <c r="F197" i="1"/>
  <c r="H197" i="1" s="1"/>
  <c r="F198" i="1"/>
  <c r="H198" i="1" s="1"/>
  <c r="F126" i="1"/>
  <c r="H126" i="1" s="1"/>
  <c r="F132" i="1"/>
  <c r="H132" i="1" s="1"/>
  <c r="F141" i="1"/>
  <c r="H141" i="1" s="1"/>
  <c r="F144" i="1"/>
  <c r="H144" i="1" s="1"/>
  <c r="F147" i="1"/>
  <c r="H147" i="1" s="1"/>
  <c r="F99" i="1"/>
  <c r="H99" i="1" s="1"/>
  <c r="F102" i="1"/>
  <c r="H102" i="1" s="1"/>
  <c r="F105" i="1"/>
  <c r="H105" i="1" s="1"/>
  <c r="F106" i="1"/>
  <c r="H106" i="1" s="1"/>
  <c r="F109" i="1"/>
  <c r="H109" i="1" s="1"/>
  <c r="F112" i="1"/>
  <c r="H112" i="1" s="1"/>
  <c r="F115" i="1"/>
  <c r="H115" i="1" s="1"/>
  <c r="F86" i="1"/>
  <c r="H86" i="1" s="1"/>
  <c r="H88" i="1" s="1"/>
  <c r="F52" i="1"/>
  <c r="H52" i="1" s="1"/>
  <c r="F53" i="1"/>
  <c r="H53" i="1" s="1"/>
  <c r="F54" i="1"/>
  <c r="H54" i="1" s="1"/>
  <c r="F55" i="1"/>
  <c r="H55" i="1" s="1"/>
  <c r="F58" i="1"/>
  <c r="H58" i="1" s="1"/>
  <c r="F61" i="1"/>
  <c r="H61" i="1" s="1"/>
  <c r="F64" i="1"/>
  <c r="H64" i="1" s="1"/>
  <c r="F68" i="1"/>
  <c r="H68" i="1" s="1"/>
  <c r="F71" i="1"/>
  <c r="H71" i="1" s="1"/>
  <c r="F14" i="1"/>
  <c r="H14" i="1" s="1"/>
  <c r="F27" i="1"/>
  <c r="H27" i="1" s="1"/>
  <c r="G212" i="1"/>
  <c r="M188" i="1"/>
  <c r="M189" i="1"/>
  <c r="M190" i="1"/>
  <c r="L191" i="1"/>
  <c r="M191" i="1" s="1"/>
  <c r="M180" i="1"/>
  <c r="M181" i="1"/>
  <c r="M184" i="1"/>
  <c r="L187" i="1"/>
  <c r="M187" i="1" s="1"/>
  <c r="L179" i="1"/>
  <c r="M179" i="1" s="1"/>
  <c r="L178" i="1"/>
  <c r="M178" i="1" s="1"/>
  <c r="L177" i="1"/>
  <c r="M177" i="1" s="1"/>
  <c r="L172" i="1"/>
  <c r="M172" i="1" s="1"/>
  <c r="L162" i="1"/>
  <c r="M162" i="1" s="1"/>
  <c r="M163" i="1"/>
  <c r="M164" i="1"/>
  <c r="M165" i="1"/>
  <c r="M161" i="1"/>
  <c r="L160" i="1"/>
  <c r="M160" i="1" s="1"/>
  <c r="F31" i="1"/>
  <c r="H31" i="1" s="1"/>
  <c r="G42" i="1"/>
  <c r="F129" i="1"/>
  <c r="H129" i="1" s="1"/>
  <c r="F17" i="1"/>
  <c r="H17" i="1" s="1"/>
  <c r="F74" i="1"/>
  <c r="H74" i="1" s="1"/>
  <c r="F138" i="1"/>
  <c r="H138" i="1" s="1"/>
  <c r="F20" i="1"/>
  <c r="H20" i="1" s="1"/>
  <c r="F231" i="1"/>
  <c r="H231" i="1" s="1"/>
  <c r="F135" i="1"/>
  <c r="H135" i="1" s="1"/>
  <c r="F23" i="1"/>
  <c r="H23" i="1" s="1"/>
  <c r="F48" i="1"/>
  <c r="H48" i="1" s="1"/>
  <c r="F77" i="1"/>
  <c r="H77" i="1" s="1"/>
  <c r="H678" i="1"/>
  <c r="H774" i="1" s="1"/>
  <c r="F28" i="1"/>
  <c r="H28" i="1" s="1"/>
  <c r="H768" i="1"/>
  <c r="H777" i="1" s="1"/>
  <c r="F235" i="1"/>
  <c r="H235" i="1" s="1"/>
  <c r="F45" i="1"/>
  <c r="H45" i="1" s="1"/>
  <c r="G594" i="1" l="1"/>
  <c r="G678" i="1"/>
  <c r="G774" i="1" s="1"/>
  <c r="G768" i="1"/>
  <c r="G777" i="1" s="1"/>
  <c r="G434" i="1"/>
  <c r="G522" i="1" s="1"/>
  <c r="G795" i="1"/>
  <c r="G796" i="1" s="1"/>
  <c r="G837" i="1"/>
  <c r="G838" i="1" s="1"/>
  <c r="H586" i="1"/>
  <c r="G749" i="1"/>
  <c r="G751" i="1" s="1"/>
  <c r="G776" i="1" s="1"/>
  <c r="G828" i="1"/>
  <c r="G850" i="1" s="1"/>
  <c r="G882" i="1"/>
  <c r="G887" i="1" s="1"/>
  <c r="G898" i="1" s="1"/>
  <c r="G586" i="1"/>
  <c r="G560" i="1"/>
  <c r="H837" i="1"/>
  <c r="H838" i="1" s="1"/>
  <c r="H434" i="1"/>
  <c r="H522" i="1" s="1"/>
  <c r="H454" i="1"/>
  <c r="H523" i="1" s="1"/>
  <c r="H493" i="1"/>
  <c r="H524" i="1" s="1"/>
  <c r="H507" i="1"/>
  <c r="H525" i="1" s="1"/>
  <c r="H292" i="1"/>
  <c r="H333" i="1" s="1"/>
  <c r="H594" i="1"/>
  <c r="H749" i="1"/>
  <c r="H751" i="1" s="1"/>
  <c r="H776" i="1" s="1"/>
  <c r="G839" i="1"/>
  <c r="G327" i="1"/>
  <c r="G335" i="1" s="1"/>
  <c r="G517" i="1"/>
  <c r="G526" i="1" s="1"/>
  <c r="G507" i="1"/>
  <c r="G525" i="1" s="1"/>
  <c r="H795" i="1"/>
  <c r="H796" i="1" s="1"/>
  <c r="H798" i="1" s="1"/>
  <c r="H848" i="1" s="1"/>
  <c r="G729" i="1"/>
  <c r="G775" i="1" s="1"/>
  <c r="H697" i="1"/>
  <c r="H729" i="1" s="1"/>
  <c r="H775" i="1" s="1"/>
  <c r="H517" i="1"/>
  <c r="H526" i="1" s="1"/>
  <c r="H828" i="1"/>
  <c r="H850" i="1" s="1"/>
  <c r="H882" i="1"/>
  <c r="H887" i="1" s="1"/>
  <c r="H898" i="1" s="1"/>
  <c r="G798" i="1"/>
  <c r="G848" i="1" s="1"/>
  <c r="H327" i="1"/>
  <c r="H335" i="1" s="1"/>
  <c r="H560" i="1"/>
  <c r="G237" i="1"/>
  <c r="G250" i="1" s="1"/>
  <c r="H250" i="1" s="1"/>
  <c r="G200" i="1"/>
  <c r="G248" i="1" s="1"/>
  <c r="H248" i="1" s="1"/>
  <c r="G117" i="1"/>
  <c r="G246" i="1" s="1"/>
  <c r="H246" i="1" s="1"/>
  <c r="G292" i="1"/>
  <c r="G333" i="1" s="1"/>
  <c r="H316" i="1"/>
  <c r="H334" i="1" s="1"/>
  <c r="G316" i="1"/>
  <c r="G334" i="1" s="1"/>
  <c r="G79" i="1"/>
  <c r="G244" i="1" s="1"/>
  <c r="H244" i="1" s="1"/>
  <c r="G149" i="1"/>
  <c r="G247" i="1" s="1"/>
  <c r="H247" i="1" s="1"/>
  <c r="H839" i="1"/>
  <c r="H843" i="1" s="1"/>
  <c r="H852" i="1" s="1"/>
  <c r="G454" i="1"/>
  <c r="G523" i="1" s="1"/>
  <c r="H237" i="1"/>
  <c r="G219" i="1"/>
  <c r="G249" i="1" s="1"/>
  <c r="H249" i="1" s="1"/>
  <c r="H219" i="1"/>
  <c r="H149" i="1"/>
  <c r="H200" i="1"/>
  <c r="H79" i="1"/>
  <c r="G33" i="1"/>
  <c r="G243" i="1" s="1"/>
  <c r="H33" i="1"/>
  <c r="H117" i="1"/>
  <c r="G608" i="1" l="1"/>
  <c r="G773" i="1" s="1"/>
  <c r="G779" i="1" s="1"/>
  <c r="G896" i="1" s="1"/>
  <c r="G843" i="1"/>
  <c r="G852" i="1" s="1"/>
  <c r="H608" i="1"/>
  <c r="H773" i="1" s="1"/>
  <c r="H854" i="1"/>
  <c r="H897" i="1" s="1"/>
  <c r="H337" i="1"/>
  <c r="H894" i="1" s="1"/>
  <c r="H528" i="1"/>
  <c r="H895" i="1" s="1"/>
  <c r="G854" i="1"/>
  <c r="G897" i="1" s="1"/>
  <c r="G528" i="1"/>
  <c r="G895" i="1" s="1"/>
  <c r="G337" i="1"/>
  <c r="G894" i="1" s="1"/>
  <c r="H779" i="1"/>
  <c r="H896" i="1" s="1"/>
  <c r="G252" i="1"/>
  <c r="G893" i="1" s="1"/>
  <c r="H243" i="1"/>
  <c r="H252" i="1" s="1"/>
  <c r="H893" i="1" s="1"/>
  <c r="G900" i="1" l="1"/>
  <c r="H900" i="1"/>
</calcChain>
</file>

<file path=xl/sharedStrings.xml><?xml version="1.0" encoding="utf-8"?>
<sst xmlns="http://schemas.openxmlformats.org/spreadsheetml/2006/main" count="1291" uniqueCount="771">
  <si>
    <t>Сви лимарски радови морају бити изведени стручно и квалитетно. Изводе се од равног пластифицираног лима д=0.7 мм у бојама антрацит (РАЛ 7016) и наранџаста (РАЛ 2010).</t>
  </si>
  <si>
    <t>Ценом радова обухватити набавку и допрему материјала као и израду и монтажу елемената.</t>
  </si>
  <si>
    <t xml:space="preserve"> - вертикални</t>
  </si>
  <si>
    <t>Укупно лимарски радови:</t>
  </si>
  <si>
    <t>Набавка и постављање хидроизолационе FPO мембране Sarnafil TG 66 1.5 мм. Мембрана се поставља на равне непроходне кровове, у свему према упутству произвођача.</t>
  </si>
  <si>
    <t>Набавка материјала и израда хидроизолације премазом Sikalastic 200W у санитарним чворовима, чајним кухињама, купатилима и техничким просторијама. У цену урачунате хидроизолационе Сика СеалТапе угаоне траке.</t>
  </si>
  <si>
    <t>Набавка материјала и постављање парне бране SarnaVap 5000E SA на равне непроходне кровове.</t>
  </si>
  <si>
    <t>ПРЕДМЕР ГРАЂЕВИНСКИХ И ГРАЂЕВИНСКО-ЗАНАТСКИХ РАДОВА</t>
  </si>
  <si>
    <t>РЕКАПИТУЛАЦИЈА</t>
  </si>
  <si>
    <t>I</t>
  </si>
  <si>
    <t>II</t>
  </si>
  <si>
    <t>III</t>
  </si>
  <si>
    <t>IV</t>
  </si>
  <si>
    <t>kg</t>
  </si>
  <si>
    <t>Ukupno armirački radovi:</t>
  </si>
  <si>
    <t>V</t>
  </si>
  <si>
    <t>m</t>
  </si>
  <si>
    <t>VII</t>
  </si>
  <si>
    <t xml:space="preserve"> - pos 9 - 80/60 cm</t>
  </si>
  <si>
    <t>IX</t>
  </si>
  <si>
    <t>X</t>
  </si>
  <si>
    <t xml:space="preserve"> - pos 15 - 80/210 cm</t>
  </si>
  <si>
    <t xml:space="preserve"> - pos 16 - 100/210 cm</t>
  </si>
  <si>
    <t xml:space="preserve"> - pos 17 - 70/210 cm</t>
  </si>
  <si>
    <t xml:space="preserve"> - pos 7 - 100/180 cm </t>
  </si>
  <si>
    <t xml:space="preserve"> - pos 8 - 180/140 cm</t>
  </si>
  <si>
    <t xml:space="preserve"> - pos 1 - 713/250 cm</t>
  </si>
  <si>
    <t xml:space="preserve"> - pos 2 - 398/250 cm</t>
  </si>
  <si>
    <t xml:space="preserve"> - pos 3 - 180/250 cm</t>
  </si>
  <si>
    <t xml:space="preserve"> - pos 6 - 100/500 cm</t>
  </si>
  <si>
    <t xml:space="preserve"> - pos 12 - 180/250 cm</t>
  </si>
  <si>
    <t xml:space="preserve"> - pos 19 - 580/300 cm</t>
  </si>
  <si>
    <t xml:space="preserve"> - pos 10 - 357/225+50 cm</t>
  </si>
  <si>
    <t xml:space="preserve"> - pos I - 180/140 cm</t>
  </si>
  <si>
    <t xml:space="preserve"> - pos II - 80/60 cm </t>
  </si>
  <si>
    <t xml:space="preserve"> - pos III</t>
  </si>
  <si>
    <t xml:space="preserve"> - pos 14 - 90/250 cm</t>
  </si>
  <si>
    <t xml:space="preserve"> - pos 13 - 378/250 cm</t>
  </si>
  <si>
    <t xml:space="preserve"> - pos 18 - 90/210 cm</t>
  </si>
  <si>
    <t>ЗБИРНА РЕКАПИТУЛАЦИЈА</t>
  </si>
  <si>
    <t>АРХИТЕКТОНСКО-ГРАЂЕВИНСКИ РАДОВИ</t>
  </si>
  <si>
    <t>ВОДОВОД И КАНАЛИЗАЦИЈА</t>
  </si>
  <si>
    <t>ДОЈАВА ПОЖАРА</t>
  </si>
  <si>
    <t>ТЕРМОМАШИНСКЕ ИНСТАЛАЦИЈЕ</t>
  </si>
  <si>
    <t>УКУПНО:</t>
  </si>
  <si>
    <t xml:space="preserve">ЗЕМЉАНИ РАДОВИ </t>
  </si>
  <si>
    <t>Опште напомене:</t>
  </si>
  <si>
    <t>Пре почетка вршења ископа земље терен мора бити правилно обележен и припремљен за ископ. Ископ се врши машински што подразумева допремање потребне механизације. Копање мора бити правилно, према детаљима и котама у пројектној документацији.</t>
  </si>
  <si>
    <t>Ценом је обухваћено насипање ископане земље где је то потребно као и утовар и одвоз непотребне земље, растиња и осталог шута на депонију удаљену до 10 км.</t>
  </si>
  <si>
    <t>Обележавање објекта и израда наносне скеле.</t>
  </si>
  <si>
    <t>Машински ископ земље ИИ категорије у широком обиму. Вишак земље утоварити у камион и одвести на  депонију удаљену до 10 км.</t>
  </si>
  <si>
    <t>Ручни ископ земље ИИ категорије за тракасте темеље и темељне стопе објекта. Ископ извести према пројекту и датим котама. Бочне стране правилно одсећи, а дно нивелисати. Вишак земље утоварити на камион и одвести на депонију удаљену до 10 км.</t>
  </si>
  <si>
    <t>Насипање и набијање земље у слојевима.</t>
  </si>
  <si>
    <t>Набавка, насипање и набијање песка у рову за постављање цеви. Песак насути испод и преко постављених цеви.</t>
  </si>
  <si>
    <t>Укупно земљани радови:</t>
  </si>
  <si>
    <t>Укупно бетонски радови:</t>
  </si>
  <si>
    <t>БЕТОНСКИ РАДОВИ</t>
  </si>
  <si>
    <t>Сви бетонски радови морају бити изведени према важећим прописима за бетон и армирани бетон, стандардима, пројекту, статичком прорачуну, квалификованом радном снагом и под стручним надзором.</t>
  </si>
  <si>
    <t>Ценом је обухваћена набавка, допрема и уградња готовог бетона, потребна оплата тј. њена израда, монтажа и демонтажа као и сва подупирања.</t>
  </si>
  <si>
    <t>Израда армирано бетонских тракастих темеља марке МБ 35. Израдити оплату и темеље армирати по пројекту, детаљима и статичком прорачуну. Бетонирање радити преко тампонског слоја обрачунатог у позицији И.5. Бетон уградити и неговати по прописима. У цену улази оплата.</t>
  </si>
  <si>
    <t>Израда армирано бетонских темељних стопа марке МБ 35. Израдити оплату и темеље армирати по пројекту, детаљима и статичком прорачуну. Бетонирање радити преко тампонског слоја обрачунатог у позицији И.5. Бетон уградити и неговати по прописима. У цену улази оплата.</t>
  </si>
  <si>
    <t>Израда армирано бетонских плоча (таваница) марке МБ 35. Израдити оплату са подупирачима и плоче армирати по пројекту, детаљима и статичком прорачуну. Бетон уградити и неговати по прописима. У цену улазе оплата, подупирачи и помоћна скела.</t>
  </si>
  <si>
    <t>Израда армирано бетонских стубова, марке МБ 35. Израдити оплату и стубове армирати по пројекту, детаљима и статичком прорачуну. Бетон уградити и неговати по прописима. У цену улазе и оплата, подупирачи и помоћна скела.</t>
  </si>
  <si>
    <t>Израда армирано бетонског зидног платна, марке МБ 35. Израдити оплату и стубове армирати по пројекту, детаљима и статичком прорачуну. Бетон уградити и неговати по прописима. У цену улазе и оплата, подупирачи и помоћна скела.</t>
  </si>
  <si>
    <t>Израда армирано бетонских греда, марке МБ 35. Израдити оплату са подупирачима и греде армирати по пројекту, детаљима и статичком прорачуну. Бетон уградити и неговати по прописима. У цену улазе и оплата, подупирачи и помоћна скела.</t>
  </si>
  <si>
    <t>Израда армирано бетонских надпрозорних и надвратних греда у спољашњим зидовима бетоном марке МБ 30, у свему према детаљима из статичког прорачуна. Бетон уградити и неговати по прописима. У цену је урачуната и припадајућа оплата.</t>
  </si>
  <si>
    <t>АРМИРАЧКИ РАДОВИ</t>
  </si>
  <si>
    <t>Сви армирачки радови морају бити изведени према важећим прописима, стандардима, пројекту, детаљима армирања,  квалификованом радном снагом и под стручним надзором. Арматуру очистити, исећи, савити и уградити према пројекту и детаљима армирања.</t>
  </si>
  <si>
    <t>Набавка, израда и поставјање  арматуре средње сложености - ребрасте арматуре B500 и арматурне мреже од оребрене жице МАR 500/560.</t>
  </si>
  <si>
    <t>ЗИДАРСКИ РАДОВИ</t>
  </si>
  <si>
    <t xml:space="preserve">Сви радови морају бити изведени стручно а сав употребљени материјал мора бити квалитетан и у складу са важећим прописима. </t>
  </si>
  <si>
    <t>Зидање вршити према пројекту које мора бити чисто у правилним и хоризонталним редовима и правилној вези са потпуно испуњеним спојницама малтером. Зидне површине и ивице морају бити равне, глатке, оштре и вертикалне под виском.</t>
  </si>
  <si>
    <t>Малтерисање се ради у два слоја - грубо и фино. Други слој, фино малтерисање изводити тек када се први слој осуши. Малтерисане површине које ће касније бити обложене керамиком морају бити потпуно равне.</t>
  </si>
  <si>
    <t>У цену су урачунате помоћне скеле и платформе као и сав потребан помоћни материјал неопходан за извршење позиције.</t>
  </si>
  <si>
    <t>Малтерисање унутрашњих зидова кречним малтером са додатком кварцног песка.</t>
  </si>
  <si>
    <t>Обрачун је по м.</t>
  </si>
  <si>
    <t>Укупно зидарски радови:</t>
  </si>
  <si>
    <t>ИЗОЛАТЕРСКИ РАДОВИ</t>
  </si>
  <si>
    <t>Материјали за хидроизолације као и термоизолациони материјали морају бити првокласни, да задовоље постојеће стандарде и да буду прописно сложени и заштићени.</t>
  </si>
  <si>
    <t>Радови морају бити изведени стручно и квалитетно у свему према пројектној документацији.</t>
  </si>
  <si>
    <t>Набавка материјала и израда хидроизолације подне конструкције. Изолација се изводи као трослојна од битуменских трака и врућих премаза (Кондор В-4).</t>
  </si>
  <si>
    <t>Укупно изолатерски радови:</t>
  </si>
  <si>
    <t>ФАСАДНА И УНУТРАШЊА СТОЛАРИЈА</t>
  </si>
  <si>
    <t>Све столарске радове извести према пројектној документацији и шемама.</t>
  </si>
  <si>
    <t>Пре уграђивања столарије проверити на лицу места све мере.</t>
  </si>
  <si>
    <t>Обрачун је по комаду.</t>
  </si>
  <si>
    <t>Обрачун је по комаду</t>
  </si>
  <si>
    <t>Израда и уградња унутрашњих врата од медијапана са завршном полиуретанском обрадом у антрацит боји (РАЛ 7016). Руковати, браве и други оков по избору пројектанта.</t>
  </si>
  <si>
    <t>Укупно фасадна и унутрашња столарија:</t>
  </si>
  <si>
    <t>БРАВАРСКИ РАДОВИ</t>
  </si>
  <si>
    <t>Све браварске радове извести према пројектној документацији и шемама. Монтажа се мора извести стручно и квалитетно а готови монтирани комади морају бити тачно постављени у пројектовани положај.</t>
  </si>
  <si>
    <t>Сва браварија мора бити заштићена приликом допреме на градилиште, а заштиту скинути тек по завршетку осталих радова.</t>
  </si>
  <si>
    <t>Све мере проверити на лицу места пре израде позиција.</t>
  </si>
  <si>
    <t>Израда и монтажа заштитних решетки на прозорима и вратима у приземљу, у свему према детаљима из пројекта и шема. Решетке се израђују од челичних флахова. Завршна обрада је мат пластификација у антрацит боји (РАЛ 7016).</t>
  </si>
  <si>
    <t xml:space="preserve">Израда и монтажа пењалица за излаз на кров у свему према детаљима из пројекта и шема. </t>
  </si>
  <si>
    <t>Укупно браварски радови:</t>
  </si>
  <si>
    <t>ЛИМАРСКИ РАДОВИ</t>
  </si>
  <si>
    <t>ОПИС</t>
  </si>
  <si>
    <t>јединица мере</t>
  </si>
  <si>
    <t>количина</t>
  </si>
  <si>
    <t>јед. цена без ПДВ-а</t>
  </si>
  <si>
    <t>јед. цена са ПДВ-ом</t>
  </si>
  <si>
    <t>Укупна цена без ПДВ-а</t>
  </si>
  <si>
    <t>Укупна цена са ПДВ-ом</t>
  </si>
  <si>
    <t xml:space="preserve"> </t>
  </si>
  <si>
    <t>6 (3*4)</t>
  </si>
  <si>
    <t>7 (3*5)</t>
  </si>
  <si>
    <t>р.б.</t>
  </si>
  <si>
    <t>Машински ископ рова за постављање спољне инсталације водовода ширине 0,80 m са одбацивањем земље на страну и разупирањем рова изнад висине 1,10 m. Обрачун по m³.</t>
  </si>
  <si>
    <t>дубина рова 80 cm</t>
  </si>
  <si>
    <t>дубина рова 100 cm</t>
  </si>
  <si>
    <t>Набавка, транспорт и монтажа PEHD водоводних цеви за развод хидрантске мреже изван објекта спајаних варењем за радни притисак 10 bar-а. Обрачун по m'.</t>
  </si>
  <si>
    <t>d75</t>
  </si>
  <si>
    <t>d90</t>
  </si>
  <si>
    <t>d110</t>
  </si>
  <si>
    <t>Набавка и монтажа надземног противпожарног хидранта Ø80 произвођача "Valman" или другог произвођача одговарајућих техничких карактеристика са свим потребним фазонским комадима из спецификације. Обрачун по комаду.</t>
  </si>
  <si>
    <t>Набавка, транспорт и монтажа спољног PP ормана анкерисаног у бетонске блокове у земљи са два тревира црева и осталом припадајућом опремом. Обрачун по комплету.</t>
  </si>
  <si>
    <t>Набавка и монтажа поцинкованих водоводних цеви, спајане фитинзима. У цену улази: анкерисање за плафон, размеравање, сечење, монтажа и испитивање на притисак 10 bar-а. Обрачун по m'.</t>
  </si>
  <si>
    <t>Ø65 mm</t>
  </si>
  <si>
    <t>Ø50 mm</t>
  </si>
  <si>
    <t>Бојење хидрантске мреже црвеном уљаном бојом. Обрачун по m'.</t>
  </si>
  <si>
    <t>Набавка, транспорт и монтажа зидних хидрантских ормарића 50x50x16cm стандардне изведбе у које је смештена следећа опрема: прикључни вентил DN50, покретни прикључак DN50, млазница, тревира црево дужине 15m са калемом и ознака за врата. Обрачун по комплету.</t>
  </si>
  <si>
    <t xml:space="preserve">Набавка, транспорт и монтажа водоводних цеви RAUTITAN FLEX за инсталације унутрашњег водовода, од умреженог полиетилена тип „Pe-Xа“, SDR 7,4, произвођач REHAU Немачка, за  максималне радне температуре од 90°C и максималне радне притиске од 10 bar-а.                                   
У цену улази набавка  транспорт, разношење до места уграђивања, монтажа цеви са свим фазонским комадима, и сва потребна штемовања и пробијања рупа.
Техника спајања цеви и фазонских комада је трајно дихтујућа: без дихтујућих елемената епдм гумице ("О" ринга) са аксијалним покретним  навлакама. Обрачун по m' готовог цевовода.   </t>
  </si>
  <si>
    <t>DN15 (d20x2.8 mm)</t>
  </si>
  <si>
    <t>DN20 (d25x3.5 mm)</t>
  </si>
  <si>
    <t>DN25 (d32x4.4 mm)</t>
  </si>
  <si>
    <t>DN32 (d40x5.5 mm)</t>
  </si>
  <si>
    <t xml:space="preserve">Набавка, транспорт и монтажа изолације цеви хладне воде  паронепропусном профилисаном изолацијом на бази синтетичког каучука дебљине 9mm. Обрачун по m'. </t>
  </si>
  <si>
    <t>DN20</t>
  </si>
  <si>
    <t xml:space="preserve">DN25 </t>
  </si>
  <si>
    <t>DN32</t>
  </si>
  <si>
    <t>DN40</t>
  </si>
  <si>
    <t>Набавка, транспорт и уградња уређаја за повишење притиска производ "Hidro-NS" Нови Сад са две пумпе "Еbara" са обилазним водом 80mm, два пропусна и једним неповратним вентилом 80mm на обилазном воду. Уређај пушта у рад испоручилац. Обрачун по комплет монтираном уређају.                                             -хидрантска мрежа 3D 40-200/5,5/2 са 2 пумпе</t>
  </si>
  <si>
    <t>Ситан потрошни материјал. Обрачун паушално.</t>
  </si>
  <si>
    <t>Пратећи грађевински радови укључујући израду отвора у међуспратној конструкцији и њихово затварање после проласка цевовода као и поправка иштемованих шлицева. Обрачун паушално.</t>
  </si>
  <si>
    <t>m³</t>
  </si>
  <si>
    <t>m'</t>
  </si>
  <si>
    <t>ком</t>
  </si>
  <si>
    <t>кпт</t>
  </si>
  <si>
    <t>пауш</t>
  </si>
  <si>
    <t>1.1.</t>
  </si>
  <si>
    <t>1.2.</t>
  </si>
  <si>
    <t>1.3.</t>
  </si>
  <si>
    <t>1.4.</t>
  </si>
  <si>
    <t>1.5.</t>
  </si>
  <si>
    <t>1.6.</t>
  </si>
  <si>
    <t>1.7.</t>
  </si>
  <si>
    <t>1.8.</t>
  </si>
  <si>
    <t>1.9.</t>
  </si>
  <si>
    <t>1.10.</t>
  </si>
  <si>
    <t>1.11.</t>
  </si>
  <si>
    <t>1.12.</t>
  </si>
  <si>
    <t>1.13.</t>
  </si>
  <si>
    <t>1.14.</t>
  </si>
  <si>
    <t>1.15.</t>
  </si>
  <si>
    <t>1.16.</t>
  </si>
  <si>
    <t>ВОДОВОД</t>
  </si>
  <si>
    <t>УКУПНО ВОДОВОД</t>
  </si>
  <si>
    <t>КАНАЛИЗАЦИЈА</t>
  </si>
  <si>
    <t>Набавка, транспорт и монтажа полипропиленских канализационих цеви тип "HT" произвођача Rehau са фазонским комадима. Цеви се постављају спод коте приземља и изван објекта. Заптивање вршити гуменим прстеновима. Монтирати у свему према датим котама и према упутству произвођача. Обрачун по m'.</t>
  </si>
  <si>
    <t>160 mm</t>
  </si>
  <si>
    <t>110 mm</t>
  </si>
  <si>
    <t>75 mm</t>
  </si>
  <si>
    <t>50 mm</t>
  </si>
  <si>
    <t>Набавка, транспорт и монтажа вентилационе капе од PVC-а до висине 1,00 m изнад крова. Обрачун по комаду.                                -150 mm</t>
  </si>
  <si>
    <t>Набавка, транспорт и монтажа вертикалног подног PVC сливника за све санитарне чворове у објекту са решетком од нерђајућег челика са сифоном производ "АCO" тип "ЕаsyFlow". Обрачун по комаду.</t>
  </si>
  <si>
    <t>50 mm решетка 15x15 cm</t>
  </si>
  <si>
    <t>110 mm решетка 20x20 cm</t>
  </si>
  <si>
    <t>Израда ревизионог канализационог шахта од набијеног бетона са бетонском плочом изнад и кинетираним дном. У плочу уградити рам са поклопцем Ø600 mm, тежине 60 kg. Испод шахта бетонирати носаче d=15 cm. Обрачун по комаду.                                           - светлог отвора 80x80 cm</t>
  </si>
  <si>
    <t>Набавка. транспорт и уградња челичних заштитних цеви на изласцима инсталације канализације из објекта. Обрачун по m'.</t>
  </si>
  <si>
    <t>200 mm</t>
  </si>
  <si>
    <t>Испитивање комплет завршене мреже канализације на водонепропусност спојева, на притисак 0,50 bar-а. Обрачун по m'.</t>
  </si>
  <si>
    <t xml:space="preserve"> m'</t>
  </si>
  <si>
    <t>2.1.</t>
  </si>
  <si>
    <t>2.2.</t>
  </si>
  <si>
    <t>2.3.</t>
  </si>
  <si>
    <t>2.4.</t>
  </si>
  <si>
    <t>2.5.</t>
  </si>
  <si>
    <t>2.6.</t>
  </si>
  <si>
    <t>2.7.</t>
  </si>
  <si>
    <t>2.8.</t>
  </si>
  <si>
    <t>2.9.</t>
  </si>
  <si>
    <t>2.10.</t>
  </si>
  <si>
    <t>2.11.</t>
  </si>
  <si>
    <t>УКУПНО КАНАЛИЗАЦИЈА</t>
  </si>
  <si>
    <t>Испитивање инсталација санитарне водоводне мреже на притисак у складу са техничким условима. Обрачун паушално.</t>
  </si>
  <si>
    <t>Испирање инсталације санитарне воде у складу са техничким условима. Обрачун паушално.</t>
  </si>
  <si>
    <t>Дезинфекција водоводне инсталације у складу са техничким условима са израдом елабората о хемијско бактериолошкој исправности воде од стране надлежне институције. Обрачун паушално.</t>
  </si>
  <si>
    <t>Испитивање хидрантске мреже и прибављање сертификата од надлежне институције. Обрачун паушално.</t>
  </si>
  <si>
    <t>4.1.</t>
  </si>
  <si>
    <t>4.2.</t>
  </si>
  <si>
    <t>4.3.</t>
  </si>
  <si>
    <t>4.4.</t>
  </si>
  <si>
    <t>ОСТАЛИ РАДОВИ</t>
  </si>
  <si>
    <t>УКУПНО ОСТАЛИ РАДОВИ</t>
  </si>
  <si>
    <t xml:space="preserve"> - pos 20 - 701/300 cm</t>
  </si>
  <si>
    <t>Набавка, транспорт, наспиање и планирање песка на дно рова пре полагања цеви у слоју од 10 cm испод и 10 cm изнад цеви.  Обрачун по m³</t>
  </si>
  <si>
    <t>Затрпавање ровова у завршном слоју од 30 cm земљом из ископа са планирањем и набијем до потпуне збијености. Обрачун по m³.</t>
  </si>
  <si>
    <t>Одвоз вишка земље из ископа на даљину преко 500m до 3km. У цену улази утовар, транспорт до места депоније и распланирање материјала по депонији. Обрачун по m³.</t>
  </si>
  <si>
    <t>Израда - бетонирање водомерног окна светлог отвора 160x250cm дубине 170 cm бетоном МB-20, дебљине зида 20cm у двострукој оплати. Уградити пењалице пре малтерисања. Све унутрашње површине омалтерисати цементним малтером 1:3. Дно окна избетонирати бетоном дебљине 10cm и оставити отвор 60/60 cm у дну који треба насути шљунком да служи за дренажу шахта. Обрачун по m³.</t>
  </si>
  <si>
    <t>Набавка, транспорт, наспиање и планирање песка на дно рова пре полагања цеви у слоју од 10cm испод и 30cm  изнад цеви.  Обрачун по m³.</t>
  </si>
  <si>
    <t>Одвоз ископане земље на градску депонију до 10 кm. Обрачун по m³.</t>
  </si>
  <si>
    <t>СВЕ УКУПНО:</t>
  </si>
  <si>
    <t>МАШИНСКЕ ИНСТАЛАЦИЈЕ</t>
  </si>
  <si>
    <t>А</t>
  </si>
  <si>
    <t>КУЋНА ГРЕЈНА ИНСТАЛАЦИЈА</t>
  </si>
  <si>
    <t>а</t>
  </si>
  <si>
    <t>ГРЕЈНА ТЕЛА И ПРИБОР</t>
  </si>
  <si>
    <t>Испорука и монтажа панелних радијатора производње JUGOTERM MEROŠINA заједно са свим потребним материјалом за монтажу. Обрачун по комаду</t>
  </si>
  <si>
    <t>TIP 22-600x400</t>
  </si>
  <si>
    <t>TIP 22-600x500</t>
  </si>
  <si>
    <t>TIP 22-600x600</t>
  </si>
  <si>
    <t>TIP 22-600x700</t>
  </si>
  <si>
    <t>TIP 22-600x800</t>
  </si>
  <si>
    <t>TIP 22-600x900</t>
  </si>
  <si>
    <t>TIP 22-600x1000</t>
  </si>
  <si>
    <t>TIP 22-600x1200</t>
  </si>
  <si>
    <t>TIP 22-600x1400</t>
  </si>
  <si>
    <t>TIP 10-600x400</t>
  </si>
  <si>
    <t>Испорука и монтажа сушача - цевних радијатора- производње JUGOTERM MEROŠINA  заједно са свим потребним материјалом за монтажу. Обрачун по комаду</t>
  </si>
  <si>
    <t>CRL - 750x500</t>
  </si>
  <si>
    <t>CRL - 1120x500</t>
  </si>
  <si>
    <t>CRL - 1480x500</t>
  </si>
  <si>
    <t>Испорука и монтажа угаоних радијаторских вентила за колекторско двоцевно грејање  (100% протока у грејно тело) са угаоним прикључком из зида, и термоглавом производње HERZ или сл.
У комплету са успонском цеви и свим потребним материјалом за монтажу. Обрачун по комаду                     DN15</t>
  </si>
  <si>
    <t>Испорука и монтажа угаоних радијаторских вентила за двоцевно колкторско грејање (100% протока у грејно тело) са термоглавом производње HERZ или сл. и свим потребним материјалом за монтажу у комплету са уронском цеви и прикључком из зида. Обрачун по комаду                                                DN15</t>
  </si>
  <si>
    <t>Испорука и монтажа радијаторских оџрачних вентила у комплету са свим потребним помоћним материјалом за уградњу. Обрачун по комаду                                     DN25</t>
  </si>
  <si>
    <t>Испорука и монтажа радијаторских чепова у комплету са свим потребним помоћним материјалом за уградњу.  Обрачун по комаду                                          DN25</t>
  </si>
  <si>
    <t>Израда и монтажа веза грејних тела, по један комплет</t>
  </si>
  <si>
    <t>5.1.1.</t>
  </si>
  <si>
    <t>5.1.2.</t>
  </si>
  <si>
    <t>5.1.3.</t>
  </si>
  <si>
    <t>5.1.4.</t>
  </si>
  <si>
    <t>5.1.5.</t>
  </si>
  <si>
    <t>5.1.6.</t>
  </si>
  <si>
    <t>5.1.7.</t>
  </si>
  <si>
    <t>УКУПНО ГРЕЈНА ТЕЛА И ПРИБОР</t>
  </si>
  <si>
    <t>б</t>
  </si>
  <si>
    <t>ЦЕВНА МРЕЖА И ПРИБОР</t>
  </si>
  <si>
    <t>DN15</t>
  </si>
  <si>
    <t>DN25</t>
  </si>
  <si>
    <t>DN50</t>
  </si>
  <si>
    <t xml:space="preserve">Помоћни материјал за монтажу цеви заједно са потрошним материјалом и материјалом за монтажу грејних тела и цевовода, као конзоле, обујмице, држачи цеви за пролаз кроз међуспратну конструкцију, хромиране месингане розетне, материјал за заваривање, фазонски комади, прирубнице итд. (за помоћни материјал се узима 50% од вредности испоруке и монтаже цеви) </t>
  </si>
  <si>
    <t>Испорука , комплетирање и монтажа AlPeAl цеви за цевоводе у комплету са помоћним материјалом. Обрачун по m'</t>
  </si>
  <si>
    <t>14x2</t>
  </si>
  <si>
    <t>16x2</t>
  </si>
  <si>
    <t>18x2</t>
  </si>
  <si>
    <t>20x2</t>
  </si>
  <si>
    <t xml:space="preserve">Помоћни материјал за сидрење - монтажу цеви заједно са потрошним материјалом се узима 10% од вредности предходне ставке </t>
  </si>
  <si>
    <t>Испорука и монтажа заштитног бужира за AlPeAl цеви 
PVC гибљиво црево црвено и плаво. Обрачун по m'                  Ø25</t>
  </si>
  <si>
    <t xml:space="preserve">Испорука , комплетирање и монтажа комплетних етажних ормарића са разделницима и сабирницима . Разделници су снабдевени зауставним вентилом са прелазом месинг/PEX, аутоматском оџрачним вентилом и славином за пуњење и пражњење а сабирници са регулационим вентилом  са прелазом месинг/PEX , славином за пуњење и пражњење и аутоматским  оџрачним вентилом. На улазу и на излазу из ормарића се монтира мини кугласта славина. Ормарић је уградни са бравицом
Рачуна се по димензији разделника и броју прикључака. Обрачун по комаду      </t>
  </si>
  <si>
    <t>DN15 - 4 прикључка  800x450</t>
  </si>
  <si>
    <t>DN20 - 7 прикључака 800x450</t>
  </si>
  <si>
    <t>DN20 - 8 прикључака  800x450</t>
  </si>
  <si>
    <t>DN25 - 8 прикључака a 800x450</t>
  </si>
  <si>
    <t>DN25 - 9 прикључака  800x450</t>
  </si>
  <si>
    <t>УКУПНО ЦЕВНА МРЕЖА И ПРИБОР</t>
  </si>
  <si>
    <t>в</t>
  </si>
  <si>
    <t>ИСПИТИВАЊЕ И РЕГУЛАЦИЈА</t>
  </si>
  <si>
    <t>Испитивање цевне мреже на хидраулички притисак од 7 bara. Обрачун по m'   цеви</t>
  </si>
  <si>
    <t>Испитивање целе инсталације на хидраулички притисак од 7 bara.                                             по грејном телу</t>
  </si>
  <si>
    <t>Фина регулација инсталације, топлотно уравнотежење вертикала и грејних тела при спољњој температури од -5°C.      по грејном телу</t>
  </si>
  <si>
    <t>5.2.1.</t>
  </si>
  <si>
    <t>5.2.2.</t>
  </si>
  <si>
    <t>5.2.3.</t>
  </si>
  <si>
    <t>5.2.4.</t>
  </si>
  <si>
    <t>5.2.5.</t>
  </si>
  <si>
    <t>5.2.6.</t>
  </si>
  <si>
    <t>5.3.1.</t>
  </si>
  <si>
    <t>5.3.2.</t>
  </si>
  <si>
    <t>5.3.3.</t>
  </si>
  <si>
    <t>УКУПНО ИСПИТИВАЊЕ И РЕГУЛАЦИЈА</t>
  </si>
  <si>
    <t>г</t>
  </si>
  <si>
    <t>БОЈЕЊЕ И МИНИЗИРАЊЕ</t>
  </si>
  <si>
    <t>5.4.1.</t>
  </si>
  <si>
    <t>Двоструко минизирање свих цеви које се изолују уз предходно уклањање корозије и нечистоће свих врста челичном четком. Обрачун по m'   цеви</t>
  </si>
  <si>
    <t>УКУПНО БОЈЕЊЕ И МИНИЗИРАЊЕ</t>
  </si>
  <si>
    <t>д</t>
  </si>
  <si>
    <t>ИЗОЛАЦИЈА</t>
  </si>
  <si>
    <t>Изолација цеви изолацијом типа plamaflex заједно са свим потребним помоћним материјалом. Обрачун по метру цеви DN32</t>
  </si>
  <si>
    <t>5.5.1.</t>
  </si>
  <si>
    <t>УКУПНО ИЗОЛАЦИЈА</t>
  </si>
  <si>
    <t>Б</t>
  </si>
  <si>
    <t>КОТЛАРНИЦА</t>
  </si>
  <si>
    <t>Испорука комплетирање и монтажа фасадног гасног кондензационог котла типа "Ц" снаге 28kW производње Fondial у комплету са димоводом који води директно на фасаду и потребним материјалом за монтажу. Котао садржи одговарајућу циркулациону пумпу.</t>
  </si>
  <si>
    <t>TAHITI KR28</t>
  </si>
  <si>
    <t>Испорука и монтажа хидрауличне скретнице HWK 60 - 1 1/14</t>
  </si>
  <si>
    <t>Испорука и монтажа циркулационе пумпе производње WILO у комплету са помоћним материјалом Yonos MAXO 40/0,5-4</t>
  </si>
  <si>
    <t>Испорука и монтажа затворене мембранске експанзионе посуде производње ELBI Италија у комплету са помоћним ERCE 50 1.5/3 bar</t>
  </si>
  <si>
    <t xml:space="preserve">Испорука и монтажа вентила сигурности, димензија DN20 за притиска 3 бар </t>
  </si>
  <si>
    <t>Испорука и монтажа навојне славине за PN16</t>
  </si>
  <si>
    <t>DN20 NP16 - 3/4"</t>
  </si>
  <si>
    <t>DN25 NP16 - 1"</t>
  </si>
  <si>
    <t>DN32 NP16 - 5/4"</t>
  </si>
  <si>
    <t>Испорука и монтажа косих регулационих вентила навојних STROMAX за PN16</t>
  </si>
  <si>
    <t>DN15 NP16 - 1/2"</t>
  </si>
  <si>
    <t>Испорука и монтажа неповратног вентила са навојним спојем PN16 у комплету са помоћним материјалом за монтажу.</t>
  </si>
  <si>
    <t>DN25 NP16</t>
  </si>
  <si>
    <t>Испорука и монтажа манометра φ 100 мерног опсега 0-10 бар.</t>
  </si>
  <si>
    <t>Испорука и монтажа PiP славине са капом и ланцем.</t>
  </si>
  <si>
    <t>Испорука и монтажа аутоматског одзрачног вентила у комплету са помоћним материјалом.</t>
  </si>
  <si>
    <t>Испорука и монтажа аутоматског вентила за допуну воде производње CALEFFI у комплету са помоћним материјалом.</t>
  </si>
  <si>
    <t>Испорука и монтажа посуде за неутрализацију кондензата у комплету са пуњењем средства за неутрализацију и флексибилним прикључцима на цевовод и канализацију.</t>
  </si>
  <si>
    <t>Испорука и монтажа експанзионог суда DN100x100</t>
  </si>
  <si>
    <t>Испорука, комплетирање и монтажа црних бешавних цеви за цевоводе по SRPS C.B5.221; Č1212</t>
  </si>
  <si>
    <t xml:space="preserve">DN15 </t>
  </si>
  <si>
    <t xml:space="preserve">DN20 </t>
  </si>
  <si>
    <t>Помоћни материјал за монтажу цеви заједно са потрошним материјалом и материјалом за монтажу грејних тела и цевовода, као конзоле, обујмице, држачи цеви за пролаз кроз међуспратну конструкцију, хромиране месингане розетне, материјал за заваривање, фазонски комади, прирубнице, итд. (за помоћни материјал се узима 50% од вредности испоруке и монтаже цеви).</t>
  </si>
  <si>
    <t>Испорука, комплетирање и монтажа PPR цеви за одвод кондензата од котла у комплету са фитинзима и помоћним материјалом за монтажу.</t>
  </si>
  <si>
    <t>PPR20</t>
  </si>
  <si>
    <t>PPR25</t>
  </si>
  <si>
    <t>Израда носача и конзола од профилисаног челика за постављање котларнице.</t>
  </si>
  <si>
    <t>L 40x40</t>
  </si>
  <si>
    <t>Двоструко минизирање свих цеви које се изолују уз претходно уклањање корозије и нечистоће свих врста челичном четком.</t>
  </si>
  <si>
    <t>Двоструко бојеље цевне мреже и арматуре топлоотпорном уљаном бојом chromos 92 (зелено-жуто) и точкова вентила црвеном односно плавом бојом.</t>
  </si>
  <si>
    <t>Изолација цеви у котларници изолацијом типа PLAMAFLEX за температуру 100°C</t>
  </si>
  <si>
    <t>Испорука и монтажа комплетне аутоматике за каскадно вођење котлова за грејање. Аутоматика води температуру полазне воде у зависности од спљне температуре. Испорука и уградња аутоматике је у комплету са свим потребним сензорима и помоћним материјалом као и програмирањем и пуштањем у погон.</t>
  </si>
  <si>
    <t>Испорука и монтажа калориметра производње Kamstrup у комплету са свим помоћним материјалом за уградњу</t>
  </si>
  <si>
    <t>Испорука и монтажа заштитне вентилационе ваздушне решетке за уградњу у зид у комплету са радовима на пробијању зида и накнадном обрадом ивица као и помоћним материјалом за монтажу.</t>
  </si>
  <si>
    <t>AEROGRAMMI BN 300x200</t>
  </si>
  <si>
    <t>Испорука и монтажа заштитне вентилационе ваздушне решетке за уградњу у врата у комплету са помоћним материјалом за монтажу.</t>
  </si>
  <si>
    <t>Хладна проба инсталације за грејање и котларнице притиском 7 bar у трајању од 2 сата (пропустљивост не већа од 0.15 bar). Обрачун паушално.</t>
  </si>
  <si>
    <t>Хладна проба инсталације за грејање и котларницеса подешавањем свих грејних тела вертикала и огранака паушално.</t>
  </si>
  <si>
    <t>Грађевински радови на пробијању отвора за пролаз цеви и накнадна обрада отвора. Обрачун паушално.</t>
  </si>
  <si>
    <t>Припремно завршни радови. Обрачун паушално.</t>
  </si>
  <si>
    <t>Испорука и размештај противпожарних апарата S-6</t>
  </si>
  <si>
    <t>S-6</t>
  </si>
  <si>
    <t>CO2-5</t>
  </si>
  <si>
    <t>компл</t>
  </si>
  <si>
    <t xml:space="preserve">компл </t>
  </si>
  <si>
    <t xml:space="preserve">пауш </t>
  </si>
  <si>
    <t>5.6.1.</t>
  </si>
  <si>
    <t>5.6.2.</t>
  </si>
  <si>
    <t>5.6.3.</t>
  </si>
  <si>
    <t>5.6.4.</t>
  </si>
  <si>
    <t>5.6.5.</t>
  </si>
  <si>
    <t>5.6.6.</t>
  </si>
  <si>
    <t>5.6.7.</t>
  </si>
  <si>
    <t>5.6.8.</t>
  </si>
  <si>
    <t>5.6.9.</t>
  </si>
  <si>
    <t>5.6.10.</t>
  </si>
  <si>
    <t>5.6.11.</t>
  </si>
  <si>
    <t>5.6.12.</t>
  </si>
  <si>
    <t>5.6.13.</t>
  </si>
  <si>
    <t>5.6.14.</t>
  </si>
  <si>
    <t>5.6.15.</t>
  </si>
  <si>
    <t>5.6.16.</t>
  </si>
  <si>
    <t>5.6.17.</t>
  </si>
  <si>
    <t>5.6.18.</t>
  </si>
  <si>
    <t>5.6.19.</t>
  </si>
  <si>
    <t>5.6.20.</t>
  </si>
  <si>
    <t>5.6.21.</t>
  </si>
  <si>
    <t>5.6.22.</t>
  </si>
  <si>
    <t>5.6.23.</t>
  </si>
  <si>
    <t>5.6.24.</t>
  </si>
  <si>
    <t>5.6.25.</t>
  </si>
  <si>
    <t>5.6.26.</t>
  </si>
  <si>
    <t>5.6.27.</t>
  </si>
  <si>
    <t>5.6.28.</t>
  </si>
  <si>
    <t>5.6.29.</t>
  </si>
  <si>
    <t>5.6.30.</t>
  </si>
  <si>
    <t>5.6.31.</t>
  </si>
  <si>
    <t>УКУПНО КОТЛАРНИЦА</t>
  </si>
  <si>
    <t>В</t>
  </si>
  <si>
    <t>ГАСНА ИНСТАЛАЦИЈА</t>
  </si>
  <si>
    <t xml:space="preserve">ПРИКЉУЧНИ ГАСОВОД
</t>
  </si>
  <si>
    <t>Полиетиленске цеви за гасоводе према SRPS G.C6.661, називне дебљине зида SDR11. Обрачун по m'                                PE d25</t>
  </si>
  <si>
    <t>Прелазни комад са полиетиленске цеви на челичну бешавну цев PE/Č.  Обрачун по m'                                                   PE/ Č  d25 / f 26,9</t>
  </si>
  <si>
    <t>Бешавна челична цев, димензија и квалитета према SRPS C.B5.023 од Č 1212.  Обрачун по m'                               Č 1212, f 26,9x2,3mm</t>
  </si>
  <si>
    <t xml:space="preserve">Челични цевни лук, према SRPS M.B6.821. Č 1212, f 26,9x2,3mm  Обрачун по комаду                           </t>
  </si>
  <si>
    <t xml:space="preserve">Испитивање гасовода ваздушним  притиском према техничким условима  Обрачун паушално                         </t>
  </si>
  <si>
    <t xml:space="preserve">Постављање траке упозорења на 40cm изнад горње ивице цеви. Обрачун по m'                                </t>
  </si>
  <si>
    <t xml:space="preserve">Геодетско снимање трасе прикључног гасовода са уношењем у катастар подземних инсталација. Обрачун по m'                                </t>
  </si>
  <si>
    <t xml:space="preserve">Затрпавање рова са набијањем, по завршеном испитивању гасовода. Обрачун пo m³                                  </t>
  </si>
  <si>
    <t xml:space="preserve">Постављање стандардне типске бетонске ознаке. Обрачун пo комаду                                  </t>
  </si>
  <si>
    <t xml:space="preserve">Једноделни цевни носачи са припадајућим типлама и вијцима. Обрачун пo комаду                                  </t>
  </si>
  <si>
    <t>5.7.1.</t>
  </si>
  <si>
    <t>5.7.2.</t>
  </si>
  <si>
    <t>5.7.3.</t>
  </si>
  <si>
    <t>5.7.4.</t>
  </si>
  <si>
    <t>5.7.5.</t>
  </si>
  <si>
    <t>5.7.6.</t>
  </si>
  <si>
    <t>5.7.7.</t>
  </si>
  <si>
    <t>5.7.8.</t>
  </si>
  <si>
    <t>5.7.9.</t>
  </si>
  <si>
    <t>5.7.10.</t>
  </si>
  <si>
    <t>5.7.11.</t>
  </si>
  <si>
    <t>5.7.12.</t>
  </si>
  <si>
    <t>5.7.13.</t>
  </si>
  <si>
    <t xml:space="preserve">Бојење надземног дела цеви основном и завршном бојом уз претходно чишћење од корозије и прљавштине и изолација подземног дела гасовода Č1212. Обрачун по m'                                             f 26,9x2,3mm            </t>
  </si>
  <si>
    <t>Прикључни  комад за електро заваривање према 
SRPS G.C6.662, називне дебљине зида SDR11. Обрачун по комаду                                             SG PE-40 / PE-25</t>
  </si>
  <si>
    <t>УКУПНО ПРИКЉУЧНИ ГАСОВОД</t>
  </si>
  <si>
    <t xml:space="preserve">МЕРНО РЕГУЛАЦИОНИ СЕТ
</t>
  </si>
  <si>
    <t>5.8.1.</t>
  </si>
  <si>
    <t>УКУПНО МЕРНО РЕГУЛАЦИОНИ СЕТ</t>
  </si>
  <si>
    <t xml:space="preserve">УНУТРАШЊА ГАСНА ИНСТАЛАЦИЈА
</t>
  </si>
  <si>
    <t xml:space="preserve">Челичне цеви, димензија и квалитета према   JUS C.B5.221. Обрачун по m'                             
                        </t>
  </si>
  <si>
    <t>Č 1212, f 21,3x2,0mm</t>
  </si>
  <si>
    <t>Č 1212, f 26,9x2,3mm</t>
  </si>
  <si>
    <t>Č 1212, f 33,7x2,6mm</t>
  </si>
  <si>
    <t>Č 1212, f 42,4x2,6mm</t>
  </si>
  <si>
    <t>Č 1212, f 48,3x2,6mm</t>
  </si>
  <si>
    <t xml:space="preserve">Флексибилне прохронске везе котла и гасне славине дужине 800mm. R1 1/2'' (DN15 PN6)      Обрачун пo комаду                                  </t>
  </si>
  <si>
    <t xml:space="preserve">Цевни једноделни држачи са припадајућим типлама и вијцима     Обрачун пo комаду                                  </t>
  </si>
  <si>
    <t xml:space="preserve">Гасна навојна кугласта славина, премa JUS M.C5.452. Обрачун по комаду                           
                        </t>
  </si>
  <si>
    <t>R1 1/2'' (DN15 PN6)</t>
  </si>
  <si>
    <t>R1 3/4'' (DN20 PN6)</t>
  </si>
  <si>
    <t>R1 1'' (DN25 PN6)</t>
  </si>
  <si>
    <t>R1 5/4'' (DN32 PN6)</t>
  </si>
  <si>
    <t xml:space="preserve">Испорука и монтажа манометра за гас у комплету са помоћним материјалом. Обрачун пo комаду Ø100 - 0-100 mbar                          </t>
  </si>
  <si>
    <t xml:space="preserve">Бушење зида и међуспратне конструкције за пролаз цеви са уградњом заштитне чауре . Обрачун пo комаду                     </t>
  </si>
  <si>
    <t xml:space="preserve">Испитивање гасовода ваздушним  притиском према Т.U. . Обрачун паушално                  </t>
  </si>
  <si>
    <t xml:space="preserve">Бојење надземног дела цеви основном и завршном бојом уз претходно чишћење од корозије и прљавштине и изолација подземног дела гасовода . Обрачун паушално                  </t>
  </si>
  <si>
    <t xml:space="preserve">Ситан материјал за монтажу који није обухваћен претходним ставкама . Обрачун паушално                  </t>
  </si>
  <si>
    <t>ИСПОРУКА КОМПЛЕТ</t>
  </si>
  <si>
    <t>КОМПЛЕТ</t>
  </si>
  <si>
    <t>УКУПНО УНУТРАШЊА ГАСНА ИНСТАЛАЦИЈА</t>
  </si>
  <si>
    <t>УКУПНО ГАСНА ИНСТАЛАЦИЈА</t>
  </si>
  <si>
    <t>Г</t>
  </si>
  <si>
    <t>ВАЗДУШНИ СИСТЕМИ</t>
  </si>
  <si>
    <t xml:space="preserve">ВЕНТИЛАЦИЈА 
</t>
  </si>
  <si>
    <t xml:space="preserve">Испорука и монтажа спиро канала у комплету са фазонским комадима и помоћним материјалом за монтажу. Обрачун по m'                          
                        </t>
  </si>
  <si>
    <t>ø300mm</t>
  </si>
  <si>
    <t>ø355mm</t>
  </si>
  <si>
    <t xml:space="preserve">Испорука и монтажа флексибилних канала за везу са растеретним кутијама диуфузора и као флексибилна веза рекуператора у комплету са помоћним материјалом за монтажу. Обрачун по m'                          
                        </t>
  </si>
  <si>
    <t xml:space="preserve">Израда и монтажа вентилационих канала од поцинкованог лима дебљина према техничким условима.  Обрачун по кg                           </t>
  </si>
  <si>
    <t xml:space="preserve">Испорука и монтажа противкишних жалузина.  Обрачун по комаду.                     MADEL tip DMT-X 1000x500                </t>
  </si>
  <si>
    <t xml:space="preserve">Грађевински радови на пробијању отвора за пролаз канала.  Обрачун паушално.                        </t>
  </si>
  <si>
    <t>5.10.1.</t>
  </si>
  <si>
    <t>5.10.2.</t>
  </si>
  <si>
    <t>5.10.3.</t>
  </si>
  <si>
    <t>5.10.4.</t>
  </si>
  <si>
    <t>5.10.5.</t>
  </si>
  <si>
    <t>5.10.6.</t>
  </si>
  <si>
    <t>5.10.7.</t>
  </si>
  <si>
    <t>5.10.8.</t>
  </si>
  <si>
    <t xml:space="preserve">УКУПНО ВЕНТИЛАЦИЈА </t>
  </si>
  <si>
    <t>УКУПНО ВАЗДУШНИ СИСТЕМИ</t>
  </si>
  <si>
    <t>Д</t>
  </si>
  <si>
    <t>КЛИМА СИСТЕМИ</t>
  </si>
  <si>
    <t xml:space="preserve">Испорука и монтажа спољне јединице MULTISPLIT SISTEMA производње  LG .
Јединице се монтирају на тлу на носачима који их издигну за 50cm од тла.  Потребно је припремити бетонску подлогу и носаче јединица. Обрачун по комплету                          
                        </t>
  </si>
  <si>
    <t>A4UW27GFA0</t>
  </si>
  <si>
    <t>A4UW27GFA2</t>
  </si>
  <si>
    <t>A5UW40GFA0</t>
  </si>
  <si>
    <t xml:space="preserve">Испорука и убацивање допунског фреона. Обрачун по кg.                                                  R410A </t>
  </si>
  <si>
    <t xml:space="preserve">Испорука и монтажа бакарних фреонских цеви у комплету са фитинзима , изолацијом типа Armafleks и помоћним материјалом за спајање и качење. Обрачун по m'                               
                        </t>
  </si>
  <si>
    <t>Ø6.35(1/4)</t>
  </si>
  <si>
    <t>Ø9.52(3/8)</t>
  </si>
  <si>
    <t>Ø12.7(1/2)</t>
  </si>
  <si>
    <t xml:space="preserve">Испорука и монтажа флексибилне везе од армираног црева за одвод кондензата од апарата до  PPR цеви. Обрачун по m'                               </t>
  </si>
  <si>
    <t xml:space="preserve">Испорука , комплетирање и монтажа PPR цеви за цевоводе - одвод кондензата у комплету са фазонским комадима и помоћним материјалом као и прелазним комадима и везама са унутрашњим јединицама. Обрачун по m'                         PPR40x3.7      </t>
  </si>
  <si>
    <t>кg</t>
  </si>
  <si>
    <t>5.11.1.</t>
  </si>
  <si>
    <t>5.11.5.</t>
  </si>
  <si>
    <t>5.11.6.</t>
  </si>
  <si>
    <t>5.11.7.</t>
  </si>
  <si>
    <t>5.11.8.</t>
  </si>
  <si>
    <t>УКУПНО КЛИМА СИСТЕМИ</t>
  </si>
  <si>
    <t xml:space="preserve">УКУПНО  КУЋНА ГРЕЈНА ИНСТАЛАЦИЈА </t>
  </si>
  <si>
    <t>УКУПНО ВАЗДУШНИ СИСТЕМИ-ВЕНТИЛАЦИЈА</t>
  </si>
  <si>
    <t>УКУПНО КЛИМА СИСТЕМИ-КЛИМАТИЗАЦИЈА</t>
  </si>
  <si>
    <t xml:space="preserve">УКУПНО КУЋНА ГРЕЈНА ИНСТАЛАЦИЈА </t>
  </si>
  <si>
    <t>Испорука , комплетирање и монтажа црних бешавних цеви за цевоводе 
по SRPS C.B5.221; Č1212. Обрачун по m'</t>
  </si>
  <si>
    <t>Израда и монтажа правог живиног термометра у заштитној чаури мерног опсега 0-110 ̊C</t>
  </si>
  <si>
    <t>1/2" - kod 553140</t>
  </si>
  <si>
    <t>m²</t>
  </si>
  <si>
    <t xml:space="preserve">Ископ рова за полагање цеви 1x0,4x41m.  Обрачун пo m³                        </t>
  </si>
  <si>
    <t xml:space="preserve">Испорука и монтажа вентилаторског рекуператора JAKKA ЈRH72N величине 3000 
L=2400 m³/h
у комплету са ЈАККА PRO контролером и свим потребним помоћним материјалом за монтажу и рад.  Обрачун по комаду                             </t>
  </si>
  <si>
    <t>Испорука материјала, израда и постављање разводних ормана израђених од два пута декапираног лима дебљине 2 мм, са носећом и везном конструкцијом, заштите  IP43 ИП43 са вратима, комплет са сабирницама, маскама за опрему елзет бравама и кључевима, редним стезаљкама, натписним плочама и осталим материјалом потребним за комплетирање, заштићеним антикорозивном бојом и офарбаним бојом према жељи инвеститора. Ормани су предвиђени за трофазни прикључак, у свему према једнополним шемама, сагласно важећим техничким прописима. У разводне ормане уградити бакарне сабирнице одговарајућег пресека на потпорним изолаторима и сву осталу опрему, а све према једнополним шемама. Испод сваког елемента поставити одговарајућу натписну плочицу са назнаком потрошача којем припадају. Унутар ормана извршити шемирање помоћу бакарних проводника са ПВЦ изолацијом, а флексибилним проводницима везе са опремом на вратима ормана.</t>
  </si>
  <si>
    <t>На вратима разводног ормана, са унутрашње стране,  поставити једнополну шему, а са спољне стране  упозоравајућу таблицу "Опасно по живот" са симболом електричне струје.</t>
  </si>
  <si>
    <t>Плаћа се комплет ишемиран и испоручен ормар са клемарником. У орманима оставити 30% резервног простора за евентуалну доградњу непредвиђене опреме.</t>
  </si>
  <si>
    <t>1</t>
  </si>
  <si>
    <t>РАЗВОДНИ ОРМАР</t>
  </si>
  <si>
    <t>1.1</t>
  </si>
  <si>
    <t>3 ком. –аутоматски осигурач 1p, 6A/B</t>
  </si>
  <si>
    <t>3 ком. – аутоматски осигурач 1p, 10A/B</t>
  </si>
  <si>
    <t xml:space="preserve">1 ком. - FID комбинована 10/003, B, 6kA, 1PN B10 30mA </t>
  </si>
  <si>
    <t>14 ком. – аутоматски осигурач 1p,16A/B</t>
  </si>
  <si>
    <t>3ком. – сигналан зелена сијалица2W, 230V</t>
  </si>
  <si>
    <t xml:space="preserve">комплет </t>
  </si>
  <si>
    <t>1.2</t>
  </si>
  <si>
    <t>1 ком. – Копактни прекидач MC1, 3P, 63A, 50kA, заштитна јединица A</t>
  </si>
  <si>
    <t>3 ком. – аутоматски осигурач 3p, 20A/C</t>
  </si>
  <si>
    <t>9 ком. – аутоматски осигурач 1p, 10A/B</t>
  </si>
  <si>
    <t>3 ком. – сигналан зелена сијалица 2W, 230V</t>
  </si>
  <si>
    <t>1.ком - фотроле са сензором</t>
  </si>
  <si>
    <t>ком.</t>
  </si>
  <si>
    <t>1.3</t>
  </si>
  <si>
    <t>6 ком. – аутоматски осигурач 1p, 16A/B</t>
  </si>
  <si>
    <t>2 ком. – аутоматски осигурач 1p, 10A/B</t>
  </si>
  <si>
    <t xml:space="preserve">2 ком. - FID комбиновани 10/003, B, 6kA, 1PN B16 30mA </t>
  </si>
  <si>
    <t>1.4</t>
  </si>
  <si>
    <t>комплет</t>
  </si>
  <si>
    <t>1.5</t>
  </si>
  <si>
    <t>1 ком. –Компактни прекидач MC1, 3P, 32A, 25kA, заштитна јединица А</t>
  </si>
  <si>
    <t>3 ком. – аутоматски осигурач 1p, 6A/B</t>
  </si>
  <si>
    <t>9 ком. – аутоматски осигурач 1p,16A/B</t>
  </si>
  <si>
    <t>3 ком. – сигнална зелена сијалица 2W, 230V</t>
  </si>
  <si>
    <t>1.6</t>
  </si>
  <si>
    <t>1 ком. -аутоматски осигурач 3p, 16A/C</t>
  </si>
  <si>
    <t>1 ком. - аутоматски осигурач 1p, 16A/B</t>
  </si>
  <si>
    <t>1 ком. - аутоматски осигурач 1p, 10A/B</t>
  </si>
  <si>
    <t>1.7</t>
  </si>
  <si>
    <t>Све комплет повезано, испитано и приључено под напон, са уградњном.</t>
  </si>
  <si>
    <t>1.8</t>
  </si>
  <si>
    <t>УКУПНО 1:</t>
  </si>
  <si>
    <t xml:space="preserve"> 1 ком.- трополни гребенасти прекидач 0-1-2, 25A, 400U, као 4G25-10U</t>
  </si>
  <si>
    <t>2</t>
  </si>
  <si>
    <t>НАПОЈНИ ВОДОВИ И  PNK РЕГАЛИ У ОБЈЕКТУ</t>
  </si>
  <si>
    <t>2.1</t>
  </si>
  <si>
    <t>Испорука и полагање мрежних напојних каблова у објекту:</t>
  </si>
  <si>
    <t xml:space="preserve">Понудом обухватити набавку, испоруку и уградњу материјала као и ситног неспецифицираног материјала потребног за комплетну израду инсталације. Разводне кутије и сав прибор треба да је од материјала без халогених елемената. Понуђени материјал мора одговарати важећим стандардима. Нудити каблове произвођача: Фабрика каблова Зајечар, Јагодина, Новкабел, Елкок и Елка. Радови морају бити изведени стручном радном снагом. Квалитетно и у складу са важећим техничким прописима. 
Каблови  се  полазу  у  носаче каблова , каналице, у зиду, поду и пвц  цевима. Јединична цена је према дужном метру и иста је без обзира на начин полагања кабла.
</t>
  </si>
  <si>
    <t xml:space="preserve">N2XH 5x16mm² </t>
  </si>
  <si>
    <t>N2XH-J 5x16mm²</t>
  </si>
  <si>
    <t>N2XH-J 5x6mm²</t>
  </si>
  <si>
    <t>N2XH-J 5x2,5mm²</t>
  </si>
  <si>
    <t>N2XH-J 3x2,5mm²</t>
  </si>
  <si>
    <t>N2XH-J 3x1,5mm²</t>
  </si>
  <si>
    <t>N2XH-J 1x6mm²</t>
  </si>
  <si>
    <t>NHXH  FE180/E90  4x6mm²</t>
  </si>
  <si>
    <t xml:space="preserve">JH(st)H 2x2x0,8 </t>
  </si>
  <si>
    <t>2.2</t>
  </si>
  <si>
    <t>Испорука и полагање фабрички израђених кабловских регала, према трасама у графичкој документацији:</t>
  </si>
  <si>
    <t>PNK 100/50 mm</t>
  </si>
  <si>
    <t>60</t>
  </si>
  <si>
    <t>PNK 200/50 mm</t>
  </si>
  <si>
    <t>100</t>
  </si>
  <si>
    <t>УКУПНО 2:</t>
  </si>
  <si>
    <t>3</t>
  </si>
  <si>
    <t>КАБЛОВИ ЕЛ. ОСВТЉЕЊА И ПРИКЉУЧНИЦА</t>
  </si>
  <si>
    <t>Испорука и монтажа модуларног инсталационог материјала</t>
  </si>
  <si>
    <t xml:space="preserve">Понудом обухватити набавку, испоруку и уградњу модуларног  инсталационог материјала са повезивањем. Нудити материјал произвођача Legrand,Schnaider Electric.  Понуђени материјал мора одговарати важећим стандардима. Радови морају бити изведени стручном радном снагом. Квалитетно и у складу са важећим техничким прописима.  </t>
  </si>
  <si>
    <t>3.1</t>
  </si>
  <si>
    <t xml:space="preserve">Испорука и монтажа следећих прекидача за на зид, </t>
  </si>
  <si>
    <t>Прекидач PVC OG  10A  250V</t>
  </si>
  <si>
    <t>3.2</t>
  </si>
  <si>
    <t>Испорука и монтажа следећих прекидача за уградњу  у зид, комплет са одговарајућом дозном и маском</t>
  </si>
  <si>
    <t>Серијски инсталациони прекидач 10A  250V  за u зид</t>
  </si>
  <si>
    <t>Наизменични инсталациони прекидач10A  250V  за u зид</t>
  </si>
  <si>
    <t>Прекидач 10A 250V za u zid</t>
  </si>
  <si>
    <t>Прекидач 10A 250V са индикатором за u зид</t>
  </si>
  <si>
    <t>3.3</t>
  </si>
  <si>
    <t>Испорука монтажа инсталационог материјала за монтажу на зид:</t>
  </si>
  <si>
    <t>Прикључница двополна PVC OG  16A  250V, бела</t>
  </si>
  <si>
    <t>3.4</t>
  </si>
  <si>
    <t>Испорука монтажа инсталационог материјала за уградњу  у зид комплет са одговарајућом дозном, маском и носачем утичница.</t>
  </si>
  <si>
    <t>Прикљуцница двополна16A 250V за  u зид, бела</t>
  </si>
  <si>
    <t>Прикљуцница двополна 16A 250V за  u зид IP44, бела са поклопцем</t>
  </si>
  <si>
    <t>Модуларне прикључнице M7 са 2xŠuko+RTV+RJ45+1xEuro, бела</t>
  </si>
  <si>
    <t>Модуларне прикључнице M7 са 2xŠuko+2xRJ45+1xEuro, бела</t>
  </si>
  <si>
    <t>Модуларне прикључница M4 sa 2xšuko, бела</t>
  </si>
  <si>
    <t>3.5</t>
  </si>
  <si>
    <t>Испорука и монтажа  PE цеви  fi 25 mmположене у бетону у поду за провлацење инсталација јаке струје,</t>
  </si>
  <si>
    <t>3.6</t>
  </si>
  <si>
    <t>Испорука материјала и полагање  halogen free фрее цеви за полагање проводника у преградном гипсаном зиду.</t>
  </si>
  <si>
    <t>Флексибилна пластична цев  halogen fri  fi.16 mm</t>
  </si>
  <si>
    <t>Флексибилна пластична цев halogen fri  fi.23 mm</t>
  </si>
  <si>
    <t>3.7</t>
  </si>
  <si>
    <t>3.9</t>
  </si>
  <si>
    <t>Испорука материјала и израда инсталација за изједначавање потенцијала  ( RACK ормана) проводником  N2XH-J 1x16mm. . Каблови се полажу по кабловском регалу.</t>
  </si>
  <si>
    <t>3.10</t>
  </si>
  <si>
    <t>Испорука материјала и израда инсталација за изједначавање потенцијала (уземљење регала, водоводних и хидрантских цеви итд.) проводником N2XH-J 1x6mm. Каблови се полажу делом по кабловском регалу, делом на обујмицама. Међусобна веза каблова као и спојеви са металним масама изводе се преко одцепних клема.</t>
  </si>
  <si>
    <t>3.11</t>
  </si>
  <si>
    <t>Обележавање налепницама свих утичница у складу са ознакама струјних кругова на орманима.</t>
  </si>
  <si>
    <t>УКУПНО 3:</t>
  </si>
  <si>
    <t>5</t>
  </si>
  <si>
    <t>ГРОМОБРАН</t>
  </si>
  <si>
    <t>5.1</t>
  </si>
  <si>
    <t>Набавка и монтажа штапног громобрана са уређајем за рано стартовање сличног типу  SKYLANCE СКYЛАНЦЕ са временом стартовања Δt = 25 μs, висине носећег стуба h = 2m, и опремом за причвршћење на крову</t>
  </si>
  <si>
    <t>5.2</t>
  </si>
  <si>
    <t>Испорука и постављање лимене опоменске таблице VN ОПАСНО ПО ЖИВОТ</t>
  </si>
  <si>
    <t>5.3</t>
  </si>
  <si>
    <t>Испорука и поставлјање поцинковане челичне траке P 25x4 mm (JUS N.B4.901 č) ) у темељ објекта, комплет са држачима траке и укрсним комадима за повезивање траке на уземљивач.</t>
  </si>
  <si>
    <t>5.4</t>
  </si>
  <si>
    <t>Испорука и поставлјање поцинковане челечне траке  P 20x3 mm (SRPS N.B4.901 č)) на бетонске ступове за извођење спусних проводника. Трака се поставља од темељног уземљивача до мерног споја, комплет са држачима траке</t>
  </si>
  <si>
    <t>5.5</t>
  </si>
  <si>
    <t>Испорука и поставлјање механичке заштите  SRPS N.B4.913 P-A, све комплет</t>
  </si>
  <si>
    <t>5.6</t>
  </si>
  <si>
    <t>Испорука и поставлјање укрсног комада JUS N.B4. 936 за извођење мерног споја.</t>
  </si>
  <si>
    <t>5.7</t>
  </si>
  <si>
    <t>Испорука и постављјање поцинковане челечне траке  P 20x3 mm (JUS N.B4.901 č) од мерног споја до крова, комплет са држачима траке.</t>
  </si>
  <si>
    <t>5.8</t>
  </si>
  <si>
    <t>Испитивање и контрола инсталације са издавањем потребних атеста</t>
  </si>
  <si>
    <t>УКУПНО 5:</t>
  </si>
  <si>
    <t>6</t>
  </si>
  <si>
    <t>Остали радови</t>
  </si>
  <si>
    <t>6.1</t>
  </si>
  <si>
    <t>Израда пројекта изведеног објекта у 3 примерка са постављањем једнополних сема везе  у свим разводним орманима у објекту.</t>
  </si>
  <si>
    <t>пауш.</t>
  </si>
  <si>
    <t>6.2</t>
  </si>
  <si>
    <t>Испитивања и мерења громобранске инсталације по завршетку радова и отклањање евентуалних недостатака.</t>
  </si>
  <si>
    <t>6.3</t>
  </si>
  <si>
    <t>Завршно испитивање инсталација и издавање атеста.</t>
  </si>
  <si>
    <t>УКУПНО 6:</t>
  </si>
  <si>
    <t>паушал</t>
  </si>
  <si>
    <t>РАЗВОДНИ ОРМАНИ</t>
  </si>
  <si>
    <t>НАПОЈЕНИ ВОДОВИ PNK РЕГАЛИ У ОБЈЕКТУ</t>
  </si>
  <si>
    <t>КАБЛОВИ ЕЛ.  ИНСТАЛАЦИЈА ОСВЕТЉЕЊАИ ПРИКЉУЧНИЦА</t>
  </si>
  <si>
    <t>ИНСТАЛАЦИЈА УЗЕМЉИВАЧА И ГРОМОБРАНА ОБЈЕКТА</t>
  </si>
  <si>
    <t xml:space="preserve">УКУПНО : </t>
  </si>
  <si>
    <t>ИНТЕРФОН</t>
  </si>
  <si>
    <t xml:space="preserve">Испорука и полагање по ПНК регалима под малтер u претходно постављене савитљиве цеви каблова интерфонске инсталације типа  : </t>
  </si>
  <si>
    <t>JY(St) Y  4 x 2 x 0,8</t>
  </si>
  <si>
    <t>JY(St) Y   2 x 2 x 0,8</t>
  </si>
  <si>
    <t xml:space="preserve">Испорука и полагање под малтер савитљивих ПВЦ цеви </t>
  </si>
  <si>
    <t>PVC cev fi 16mm</t>
  </si>
  <si>
    <t xml:space="preserve">Испорука и монтажа разводних кутија 100x100mm  </t>
  </si>
  <si>
    <t>Испорука и монтажа зидног интерфонског апарата.</t>
  </si>
  <si>
    <t>Испорука и монтажа електричне браве и комплетне  браварије за врата.</t>
  </si>
  <si>
    <t>Испорука и монтажа позивног таблоа</t>
  </si>
  <si>
    <t>Ситан и везни материал</t>
  </si>
  <si>
    <t>пауша.</t>
  </si>
  <si>
    <t>10 '%</t>
  </si>
  <si>
    <t>УКУПНО ИНТЕРФОН</t>
  </si>
  <si>
    <t>РАЧУНАРСКА ИНСТАЛЦАЦИЈА</t>
  </si>
  <si>
    <t>ПАСИВНА ОПРЕМА</t>
  </si>
  <si>
    <t>Schrack Кабл. inst.Cat.6a F/FTP - 500 Mhz, 4x2xAWG-23, LS0H, плави</t>
  </si>
  <si>
    <t>Schrack  TOOLLESS LINE-19 Patch panel za 24 modula, prazan, visine 1HU</t>
  </si>
  <si>
    <t>Schrack  TOOLLESS LINE-19 Patch панел za 48 модула, празан, висине2HU</t>
  </si>
  <si>
    <t xml:space="preserve">Schrack TOOLLESS LINE-RJ45 Модул, Cat.6a 10Gbit, STP (SFA) </t>
  </si>
  <si>
    <t xml:space="preserve">Schrack 19" Панел з аранж каблова,5 металних прстенова 80x40mm,1HU </t>
  </si>
  <si>
    <t>Schrack 19" Nazidni orman,MONO,dem.boč.str. 12HU 635/600/495(VxŠxD)</t>
  </si>
  <si>
    <t>Schrack Полуцилиндар EK333са једним кључем</t>
  </si>
  <si>
    <t>Schrack 19" Фиксна полица дубине250mm, 1HU, 15kg max, перфорирана</t>
  </si>
  <si>
    <t xml:space="preserve">Schrack 19" Нап. панел-8xSCHUKO,црвениi,заUPS, C14 утикач, ALU, 1HU </t>
  </si>
  <si>
    <t>Schrack Patch кабл RJ45, Cat.6, S/FTP, PVC, сиви, 1m</t>
  </si>
  <si>
    <t>Schrack Patch кабл RJ45, Cat.6, S/FTP, PVC, сиви, 3m</t>
  </si>
  <si>
    <t>Schrack Patch кабл RJ45, Cat.6, S/FTP, PVC, сиви, 5m</t>
  </si>
  <si>
    <t>АКТИВНА ОПРЕМА ХП</t>
  </si>
  <si>
    <t>WIRELESS ОПРЕМА ARUBA</t>
  </si>
  <si>
    <t>APC SC450RMI1U - APC Smart-UPS SC 450VA 230V- 1U Rackmount/Tower</t>
  </si>
  <si>
    <t>РАДОВИ</t>
  </si>
  <si>
    <t>Провлачење F/FTP кабл</t>
  </si>
  <si>
    <t>Терминирање STP модула</t>
  </si>
  <si>
    <t>Тестирање и сертификација UTP линија</t>
  </si>
  <si>
    <t>монтажа рек ормара</t>
  </si>
  <si>
    <t>монтажа и конфигурација активне мрежне опреме</t>
  </si>
  <si>
    <t>Монтажа и конфигурација опреме за видео надзор</t>
  </si>
  <si>
    <t>Монтажа и конфигурација Wireless опреме</t>
  </si>
  <si>
    <t>УКУПНО РАЧУНРАСКА ИНСТАЛЦИЈА</t>
  </si>
  <si>
    <t>RTV ИНСТАЛАЦИЈА</t>
  </si>
  <si>
    <t>Испоручити и поставити RO RTV ,ормарић 400x400x200mmса вратима и бравом (кључем), Разделник (сабирник) 1/6  "Triax“ 2776T</t>
  </si>
  <si>
    <t>Испоручити и поставити испод малтерра пластичну инсталациону цев Ø16mmза унутрашњи развод</t>
  </si>
  <si>
    <t xml:space="preserve">Испоручити и поставити пластичну инсталациону цер Ø36mm од  RO-RTV до RO-KDS </t>
  </si>
  <si>
    <t>Isporučiti i uvući u postavljene PVC Ø16mm i Ø36mm koaksijalni kabel tipa RG6-T60-CCST</t>
  </si>
  <si>
    <t xml:space="preserve">Испоручити и увући у постављену IPVC Ø36mm коаксијални калбел типа RG11-T60-CCST од RO-ZAU до RO-KDS </t>
  </si>
  <si>
    <t>компл.</t>
  </si>
  <si>
    <t>Ситан и везни материјал</t>
  </si>
  <si>
    <t>Полагање и повезивање</t>
  </si>
  <si>
    <t>Испитивање инсталације, пуштање у рад, подешвање, атестирање, технички пријем</t>
  </si>
  <si>
    <t xml:space="preserve">Потребна мерења од стране овлашћене и лиценциране фирме и издавање резултата о мерењима </t>
  </si>
  <si>
    <t>УКУПНО RTV ИНСТАЛАЦИЈА</t>
  </si>
  <si>
    <t>РАЧУНАРСКА ИНСТАЛАЦИЈА</t>
  </si>
  <si>
    <r>
      <rPr>
        <b/>
        <sz val="10"/>
        <rFont val="Times New Roman"/>
        <family val="1"/>
        <charset val="238"/>
      </rPr>
      <t>HPE office connect 1920S 24G 2SFP</t>
    </r>
    <r>
      <rPr>
        <sz val="10"/>
        <rFont val="Times New Roman"/>
        <family val="1"/>
        <charset val="238"/>
      </rPr>
      <t xml:space="preserve"> PPoE +185W, (12) RJ-45 auto-negotiating 10/100/1000 PoE+ ports, (12)  RJ-45 auto-negotiating 10/100/1000 ports, (2)  SFP 100/1000 Mbps ports.</t>
    </r>
  </si>
  <si>
    <r>
      <rPr>
        <b/>
        <sz val="10"/>
        <rFont val="Times New Roman"/>
        <family val="1"/>
        <charset val="238"/>
      </rPr>
      <t>HPE office connect 1920S 48G 4SFP</t>
    </r>
    <r>
      <rPr>
        <sz val="10"/>
        <rFont val="Times New Roman"/>
        <family val="1"/>
        <charset val="238"/>
      </rPr>
      <t>, (48) RJ-45 auto-negotiating 10/100/1000 ports, (4) SFP 100/1000 Mbps ports.</t>
    </r>
  </si>
  <si>
    <t xml:space="preserve">УКУПНО </t>
  </si>
  <si>
    <t>5 '%</t>
  </si>
  <si>
    <t>30 '%</t>
  </si>
  <si>
    <t>Централа за дојаву пожара са свим потребним интерфејсима, модулом за умрежавање, према карактеристикама у техничком опису, испорука и монтажа, , UTC Fire &amp; Security KFP-AF1 или сл. по EN-54 стандарду - испорука и монтажа</t>
  </si>
  <si>
    <t>Акумулаторска батерија за централу  12V/15Ah,испорука и монтажа</t>
  </si>
  <si>
    <t xml:space="preserve">Адресибилни аутоматски оптички јављач пожара са подножјем, испорука и монтажа  UTC Fire &amp; Security KL-731A + KZ-700 или сл. по EN-54 стандарду </t>
  </si>
  <si>
    <t xml:space="preserve">Адресибилни аутоматски термички јављач пожара са подножјем, испорука и монтажа UTC Fire &amp; Security KL-710A + KZ-700  или сл. по EN-54 стандарду </t>
  </si>
  <si>
    <t xml:space="preserve">Паралелни индикатор, испорука и монтажа UTC Fire &amp; Security PA25L/3  или сл. по EN-54 стандарду </t>
  </si>
  <si>
    <t xml:space="preserve">Adresibilni ručni javljač požara,  isporuka i montaža, UTC Fire &amp; Security KAL-455  или сл. по EN-54 стандарду </t>
  </si>
  <si>
    <t>Алармна сирена за унутрашње постављање, испорука и монтажа</t>
  </si>
  <si>
    <t>GSM комуникатор, испорука и монтажа</t>
  </si>
  <si>
    <t>Кабел за реализацију алармне петље тип  Ј-H(St)H 2x2x0,8mm, полежен у каналицама, испорука и монтажа (цена каналице, кабла, пробоја плафона и зидова и полагања)</t>
  </si>
  <si>
    <t>Остали материјал - плочице за означавање елемената, носачи бужири, шрафови и др. неопходни за реализацију система, испорука и монтажа</t>
  </si>
  <si>
    <t>Радови на реализацији система, постављање централе, јављача, каблова између њих, употреба платформе за рад на висини, прикључење и пуштање система у рад, функционално подешавање, обука корисника, издавање записника за МУП</t>
  </si>
  <si>
    <t>Израда пројекта изведеног објекта</t>
  </si>
  <si>
    <t>UTC Fire &amp; Security KFP-AF1-xx</t>
  </si>
  <si>
    <t>KL-731A + KZ-700</t>
  </si>
  <si>
    <t>KL-710A + KZ-700</t>
  </si>
  <si>
    <t>PA25L/3</t>
  </si>
  <si>
    <t>KAL-455</t>
  </si>
  <si>
    <t>AS-363</t>
  </si>
  <si>
    <t>Fidra</t>
  </si>
  <si>
    <t>m.</t>
  </si>
  <si>
    <r>
      <t xml:space="preserve">Разводни орман </t>
    </r>
    <r>
      <rPr>
        <b/>
        <sz val="10"/>
        <rFont val="Times New Roman"/>
        <family val="1"/>
        <charset val="238"/>
      </rPr>
      <t>RO-MZ</t>
    </r>
    <r>
      <rPr>
        <sz val="10"/>
        <rFont val="Times New Roman"/>
        <family val="1"/>
        <charset val="238"/>
      </rPr>
      <t xml:space="preserve"> који је слободностојећи, потребних димензија за смештај следеће опреме:</t>
    </r>
  </si>
  <si>
    <r>
      <t xml:space="preserve">Разводни ормар </t>
    </r>
    <r>
      <rPr>
        <b/>
        <sz val="10"/>
        <rFont val="Times New Roman"/>
        <family val="1"/>
        <charset val="238"/>
      </rPr>
      <t>RO-KS</t>
    </r>
    <r>
      <rPr>
        <sz val="10"/>
        <rFont val="Times New Roman"/>
        <family val="1"/>
        <charset val="238"/>
      </rPr>
      <t xml:space="preserve"> који је слободностојећи, потребних димензија за смештај следеће опреме:</t>
    </r>
  </si>
  <si>
    <r>
      <t xml:space="preserve">Разводна табла </t>
    </r>
    <r>
      <rPr>
        <b/>
        <sz val="10"/>
        <rFont val="Times New Roman"/>
        <family val="1"/>
        <charset val="238"/>
      </rPr>
      <t>RO-S1</t>
    </r>
    <r>
      <rPr>
        <sz val="10"/>
        <rFont val="Times New Roman"/>
        <family val="1"/>
        <charset val="238"/>
      </rPr>
      <t xml:space="preserve"> која се састоји из једног мрежног дела. Табла је назидна, потребних димензија за смештај следеће опреме:</t>
    </r>
  </si>
  <si>
    <r>
      <t xml:space="preserve">Разводна табла </t>
    </r>
    <r>
      <rPr>
        <b/>
        <sz val="10"/>
        <rFont val="Times New Roman"/>
        <family val="1"/>
        <charset val="238"/>
      </rPr>
      <t>RO-S2</t>
    </r>
    <r>
      <rPr>
        <sz val="10"/>
        <rFont val="Times New Roman"/>
        <family val="1"/>
        <charset val="238"/>
      </rPr>
      <t xml:space="preserve"> која се састоји из једног мрежног дела. Табла је назидна, потребних димензија за смештај следеће опреме:</t>
    </r>
  </si>
  <si>
    <r>
      <t xml:space="preserve">Разводни ормар </t>
    </r>
    <r>
      <rPr>
        <b/>
        <sz val="10"/>
        <rFont val="Times New Roman"/>
        <family val="1"/>
        <charset val="238"/>
      </rPr>
      <t>RO-B</t>
    </r>
    <r>
      <rPr>
        <sz val="10"/>
        <rFont val="Times New Roman"/>
        <family val="1"/>
        <charset val="238"/>
      </rPr>
      <t xml:space="preserve"> који је слободностојећи, потребних димензија за смештај следеће опреме:</t>
    </r>
  </si>
  <si>
    <r>
      <t xml:space="preserve">Набавка, испорука, постављање и повезивање разводног ормана хидроцел пумпе  </t>
    </r>
    <r>
      <rPr>
        <b/>
        <sz val="10"/>
        <rFont val="Times New Roman"/>
        <family val="1"/>
        <charset val="238"/>
      </rPr>
      <t>RO-HC</t>
    </r>
    <r>
      <rPr>
        <sz val="10"/>
        <rFont val="Times New Roman"/>
        <family val="1"/>
        <charset val="238"/>
      </rPr>
      <t>, изведено као назидни орман стандардне индустријске изведбе опремљене са:</t>
    </r>
  </si>
  <si>
    <r>
      <t xml:space="preserve">Набавка, испорука и повезивање разводног ормана за напајање потрошача за климатизицију  </t>
    </r>
    <r>
      <rPr>
        <b/>
        <sz val="10"/>
        <rFont val="Times New Roman"/>
        <family val="1"/>
        <charset val="238"/>
      </rPr>
      <t>RO-VENT</t>
    </r>
    <r>
      <rPr>
        <sz val="10"/>
        <rFont val="Times New Roman"/>
        <family val="1"/>
        <charset val="238"/>
      </rPr>
      <t>; метални, типслик, пластифициранн, са вратима и бравом, шинама за фазне и сабирницама за заштитне и нулте водове, DIN-35 шинама и осталим прибором за монтажу потребне опреме. Орман је предвиђен за монтажу на зид, у заштити IP-54. Улаз напојног кабла одозго, излази ка горе. У орману, на вратима или у унутрашнњости, је предвиђена опрема коју специфицира произвођач и дистрибутер опреме и уређаја термотехничких инсталација које су део машпинског пројекта.</t>
    </r>
  </si>
  <si>
    <r>
      <t xml:space="preserve">Разводин орман </t>
    </r>
    <r>
      <rPr>
        <b/>
        <sz val="10"/>
        <rFont val="Times New Roman"/>
        <family val="1"/>
        <charset val="238"/>
      </rPr>
      <t>RO-TP</t>
    </r>
    <r>
      <rPr>
        <sz val="10"/>
        <rFont val="Times New Roman"/>
        <family val="1"/>
        <charset val="238"/>
      </rPr>
      <t xml:space="preserve"> који се састоји из мрежног дела. Орман је назидни, потребних димензија.</t>
    </r>
  </si>
  <si>
    <r>
      <t xml:space="preserve">Кабел за сирене  </t>
    </r>
    <r>
      <rPr>
        <b/>
        <sz val="10"/>
        <rFont val="Times New Roman"/>
        <family val="1"/>
        <charset val="238"/>
      </rPr>
      <t>Ј-</t>
    </r>
    <r>
      <rPr>
        <sz val="10"/>
        <rFont val="Times New Roman"/>
        <family val="1"/>
        <charset val="238"/>
      </rPr>
      <t>H</t>
    </r>
    <r>
      <rPr>
        <b/>
        <sz val="10"/>
        <rFont val="Times New Roman"/>
        <family val="1"/>
        <charset val="238"/>
      </rPr>
      <t>(St)</t>
    </r>
    <r>
      <rPr>
        <sz val="10"/>
        <rFont val="Times New Roman"/>
        <family val="1"/>
        <charset val="238"/>
      </rPr>
      <t>H</t>
    </r>
    <r>
      <rPr>
        <b/>
        <sz val="10"/>
        <rFont val="Times New Roman"/>
        <family val="1"/>
        <charset val="238"/>
      </rPr>
      <t xml:space="preserve"> </t>
    </r>
    <r>
      <rPr>
        <sz val="10"/>
        <rFont val="Times New Roman"/>
        <family val="1"/>
        <charset val="238"/>
      </rPr>
      <t>2x2x0,8mmFE180/E30, испорука и монтажа комплет са свим прибором (типле. вијци, обујмице) по стандарду за овај тип кабла</t>
    </r>
  </si>
  <si>
    <t>ЕЛЕКТРОЕНЕРГЕТСКЕ   ИНСТАЛАЦИЈЕ</t>
  </si>
  <si>
    <t>ТЕЛЕКОМУНИКАЦИЈЕ И СИГНАЛНЕ ИНСТАЛАЦИЈЕ</t>
  </si>
  <si>
    <t>VI</t>
  </si>
  <si>
    <t>Овом спецификацијом предвиђено је:</t>
  </si>
  <si>
    <t xml:space="preserve">-испорука основног материјала наведеног у позицијама,_x000D_
</t>
  </si>
  <si>
    <t>-испорука монтажног (помоћног) материјала потребног за комплетну израду инсталација и постројења,</t>
  </si>
  <si>
    <t>-уградња основног материјала на начин описан у позицијама и уз помоћ монтажног материјала,</t>
  </si>
  <si>
    <t>-повезивање, испитивање инсталације и постројења и пуштање у исправан рад,</t>
  </si>
  <si>
    <t>-довођење у исправно (првобитно) стање свих оштећених места на већ изведеним инсталацијама и конструкцијама,</t>
  </si>
  <si>
    <t>Цена сваке позиције обухвата:</t>
  </si>
  <si>
    <t xml:space="preserve">-набавну цену, транспорт и осигурање до градилишта основног материјала,_x000D_
</t>
  </si>
  <si>
    <t xml:space="preserve">-набавну цену, транспорт и осигурање до градилишта монтажног (помоћног) материјала,_x000D_
</t>
  </si>
  <si>
    <t>-израду евентуално потребне радионичке документације коју ради извођач,</t>
  </si>
  <si>
    <t>-обрада водова и каблова на њиховим крајевима и извршеним повезивањем истих на оба краја,</t>
  </si>
  <si>
    <t>-испитивање и пуштање у исправан рад свих елемената инсталације и постројења наведених у позицијама. Уколико инвеститор сам набавља основни материјал, онда цена позиције садржи све остало изузев цене транспорта и осигурања основног матеијала.</t>
  </si>
  <si>
    <t>Сав уграђени материјал мора бити првокласног квалитета и одговарати СРПС-у или признатим међународним стандардима. Сви радови морају бити изведени са стручном радном санагом и у потпуности према важећим техничким прописима за предметну врсту радова.</t>
  </si>
  <si>
    <t>Наведени типови и произвођачи појединих делова опреме или инсталационог материјала дати су као ближи податак и нису обавезни. Извођач може уградити и другу опрему односно материјал, али под условом да та опрема има исте електротехничке и конструктивне карактеристике као и наведена опрема , што потврђује и оверава стручно лице инвеститора - наџорни орган.</t>
  </si>
  <si>
    <r>
      <t>m</t>
    </r>
    <r>
      <rPr>
        <vertAlign val="superscript"/>
        <sz val="10"/>
        <rFont val="Times New Roman"/>
        <family val="1"/>
        <charset val="238"/>
      </rPr>
      <t>³</t>
    </r>
  </si>
  <si>
    <t>Обрачун је по m².</t>
  </si>
  <si>
    <t>Обрачун по m² изливене плоче.</t>
  </si>
  <si>
    <t>Multical 402 G=0.6 m³/h 3/4"</t>
  </si>
  <si>
    <t>Multical 402 G=2.5 m³/h 1"</t>
  </si>
  <si>
    <t xml:space="preserve">Демонтажа и монтажа мерно регулационог сета у комплету са свим потребним помоћним материјалом.                               Q=10 m³/h,
P1=1-3bar, P2=22mbar. Обрачун комплет                         </t>
  </si>
  <si>
    <t>Обрачун је по m³.</t>
  </si>
  <si>
    <t>Испорука и уградња сабирне кутије за галванско изједначење потенцијала  PS-49 у мокрим чворовима и санитарним блоковима. Кутија се са уземљивачком шином у одговарајућем RO повезује проводником  N2XH-J 1x4mm²  1x4мm²  (просечна дужина 30м), а металне масе у мокром чвору се повезују на кутију са ,  P/F-Y-4mm² положеном у цеви  fi 11mmу зиду и поду (просечно 5м по мокром чвору).</t>
  </si>
  <si>
    <t xml:space="preserve">Испорука и монтажа ваздушних дифузора са променљивом геометријом и демпером у комплету са помоћним материјалом
са погоном Belimo Nm²4A-SR  Обрачун по комаду.                       MADEL AX6-MO 315+ SERVO                        </t>
  </si>
  <si>
    <t xml:space="preserve">Испорука и монтажа аутоматике за погон лопатица дифузора преко погона Belimo Nm²4A-SR у комплету са свим потребним помоћним материјалом за правилан рад.
Регулисање сва четири дифузора одједном.  Обрачун по комплету.                                    IMP ADT-1 или слично                  </t>
  </si>
  <si>
    <t>Испоручити и поставити у зид комплетан ормарић RO-KDS  300x300x200mmса вратима и бравом (кључем).
 - Мрежна утичница.
 - Комплет за уземљење
 - Монофазну мрежу 220V/50Hz прикључити на кабел PP-Y 3x1,5mm²и повезати са мрежном утичницом.</t>
  </si>
  <si>
    <t xml:space="preserve">Набавка и разастирање иберлауфа и туцаника испод темеља и подних плоча. Тампонски слој шљунка насути у слојевима, набити до збијености изражене преко модула стишљивости Мс≥35 МПа. Ценом обухватити испитивање модула стишљивости методом кружне плоче Ø300 (СРПС УБ1.046) ,  фино испланирати са толеранцијом +/- 1cm. </t>
  </si>
  <si>
    <t xml:space="preserve"> - иберлауф д=15 cm</t>
  </si>
  <si>
    <t xml:space="preserve"> - туцаник 0-63 мм д=12 cm</t>
  </si>
  <si>
    <t xml:space="preserve">Бетонирање армирано бетонске плоче приземља, д=10 cm, бетоном МБ 35 у свему према описима и детаљима из статичког прорачуна. У цену је урачуната оплата и ПЕ фолија д=0,15 мм која се поставља преко збијеног тампонског соја. </t>
  </si>
  <si>
    <t xml:space="preserve"> - дебљине 15 cm</t>
  </si>
  <si>
    <t xml:space="preserve"> - дебљине 20 cm</t>
  </si>
  <si>
    <t xml:space="preserve"> - дебљине 24 cm</t>
  </si>
  <si>
    <t xml:space="preserve"> - дебљине 28 cm</t>
  </si>
  <si>
    <t xml:space="preserve"> - пресека 25x20 cm</t>
  </si>
  <si>
    <t>Израда армирано бетонског надзидка равних непроходних кровова  МБ 35, дебљине д=12 cm. Израдити оплату и венце армирати по пројекту, детаљима и статичком прорачуну. Бетон уградити и неговати по прописима. У цену улази оплата.</t>
  </si>
  <si>
    <t>Израда хоризонталних армиранобетонских серклажа у преградним зидовима од опеке. Серклажи су димензија 12 x 20 cm и 25 x 20 cm. Израђују се од бетона МБ 30 и армирају са 4Ø12. У цену улази оплата.</t>
  </si>
  <si>
    <t>Израда вертикалних армиранобетонских серклажа у зидовима димензија 25 x 25 cm. Израђују се од бетона МБ 30 и армирају са 4Ø14. У цену улази оплата.</t>
  </si>
  <si>
    <t>Зидање фасадних зидова термо блоком д=25 cm у термо малтеру (климаблоц 25).</t>
  </si>
  <si>
    <t>Зидање преградних зидова термо блоком д=25 cm  (климаблоц 25) у п.ц. малтеру између просторија КС и техничких просторија објекта.</t>
  </si>
  <si>
    <t>Зидање преградних зидова блоковима д=12 и 25 cm у п.ц. малтеру. У цену урачунати надвратници.</t>
  </si>
  <si>
    <t xml:space="preserve"> - д=25 cm</t>
  </si>
  <si>
    <t xml:space="preserve"> - д=12 cm</t>
  </si>
  <si>
    <t>Израда лакоармиране цементне кошуљице д=7 cm. Горњу површину кошуљице равно испердашити и неговати док не очврсне.</t>
  </si>
  <si>
    <t>Израда слоја за пад на равном непроходном крову од цементне кошуљице просечне дебљине 7 cm. Слој за пад извести и у риголима за одвод атмосферске воде.</t>
  </si>
  <si>
    <t>Набавка и постављање термоизолационих плоча камене минералне вуне, дебљине д = 10 cm, као термоизолације фасадних зидова. Плоче лепити за зид лепком за минералну вуну и анкеровати их специјалним типловима.</t>
  </si>
  <si>
    <t>Набавка и постављање термоизолационих плоча камене минералне вуне, дебљине д = 5 cm, као термоизолације око армирано бетонског надзидка на равном непроходном крову. Плоче лепити за зид лепком за минералну вуну и анкеровати их специјалним типловима.</t>
  </si>
  <si>
    <t>Набавка и постављање тврдих подних изолационих плоча од камене минералне вуне у подну конструкцију приземља д = 12 cm. У цену урачунато постављање ПВЦ фолије за заштиту термоизолације.</t>
  </si>
  <si>
    <t>Набавка и постављање тврде подне изолационе плоче од стиродура у конструкцију равних непроходних кровова д=12+14 cm. У цену урачунато постављање ПЕ фолије.</t>
  </si>
  <si>
    <t>Израда и монтажа окапница на надзидку равних кровова. Лим РАЛ 7016 и РАЛ 2010 р.ш. 45 cm.</t>
  </si>
  <si>
    <t>Набавка материјала и израда прозорских клупица. Клупице од лима РАЛ 7016, р.ш. 25 cm.</t>
  </si>
  <si>
    <t>Набавка материјала и израда олука од пластифицираног лима РАЛ  7016 и РАЛ 2010. Олуци су квадратног пресека 12x12 cm. У цену урачунато 11 водоскупљача, по један на свакој вертикали.</t>
  </si>
  <si>
    <t>Ручни ископ рова са одбацивањем земље на страну, затрпавањем и набијањем у слојевима од по 30cm, након постављања цеви. Обрачун по m³.</t>
  </si>
  <si>
    <t>Кабел за напајање централе и напојних јединица    NHXHX 3x1,5mm², испорука и монтажа</t>
  </si>
  <si>
    <t>Укупан коефицијент пролаза топлоте   мора бити У=1.5 W/м2/K или мањи(доказати прорачуном и приложити доказе). Напомена:</t>
  </si>
  <si>
    <t>Израда и уграња унутрашње клизне, сложиве мобилне преграде у библиотеци од алуминијумских профила са испуном од флоат стакла. Димензије једног панела 70/300 cm. Алу профили антрацит боје РАЛ 7016. Руковат, брава и други оков по избору пројектанта.</t>
  </si>
  <si>
    <t>Набавка, израда, транспорт и уградња фасадне алуминарије од  алуминијумских профила домаћег произвођача са термопрекидом типа АЛИПЛАСТ СУПЕРИАЛ (СП СУ) или одговарајуће. Топлотна проводљивост профила Уф =2,0 W/м2/K или мањи. Проводљивост ваздуха у класи 4 према  ЕН12207, проводљивост воде Е900 према ЕН12208, отпорност на ветар у класи Ц5/Б5 према ЕН12210. Профил је заштићен процесом пластификације у боји антрацит РАЛ 7016 у складу са стандардом ЕН 14024. Минимална ширина термичког прекида мора износити 34мм. Уградњу  вршити преко челичних држача. Приликом уградње избећи директан додир челика и алуминијума. Сви челични елементи и остали елементи за фиксирање позиције,опшивни елементи,као и материјал за термичку и хидро изолацију по ободу отвора су саставни део позиције.Монтажу вршити према "РАЛ" систему монтаже уз обавезну примену свих елеменате који су предвиђени истом. Оков системски,са отварањем према шеми произвођача алуминијумских профила са одговрајућим сертификатом,облик и боја по избору пројектанта,гаранцијом од 5 година. Позиција је застакљена термоизолационим стаклом типа 4+18+4, Уг=1,0 W/м2/K (SANITGOBAINPLANICLEAR 4мм+PANICLER 4мм или одговарајуће), са побољшаним дистанцером за стакло. Пуни делови су са испуном од ал.лима д=1мм+50мм термоизолација (стиропор типа AUSTROTHERM EPS AF PL или одговарајуће)+ал.лим д=1мм у боји браварије Уп=0,58 W/м2/K.</t>
  </si>
  <si>
    <t>Набавка, израда, транспорт и уградња врата техничких просторија и врата на сали од  алуминијумских профила домаћег произвођача са термопрекидом типа АЛИПЛАСТ СУПЕРИАЛ (СП СУ) или одговарајуће. Топлотна проводљивост профила  Уф =2,0 W/м2/K или мањи. Проводљивост ваздуха у класи 4 према  ЕН12207, проводљивост воде Е900 према ЕН12208, отпорност на ветар у класи Ц5/Б5 према ЕН12210. Профил је заштићен процесом пластификације у боји антрацит РАЛ 7016 у складу са стандардом ЕН 14024. Минимална ширина термичког прекида мора износити 34мм. Уградњу  вршити преко челичних држача. Приликом уградње избећи директан додир челика и алуминијума. Сви челични елементи и остали елементи за фиксирање позиције,опшивни елементи,као и материјал за термичку и хидро изолацију по ободу отвора су саставни део позиције. Монтажу вршити према "РАЛ" систему монтаже уз обавезну примену свих елеменате који су предвиђени истом. Оков системски, са отварањем према шеми произвођача алуминијумских профила са одговрајућим сертификатом,облик и боја по избору пројектанта,гаранцијом од 5 година. Пуни делови су са испуном од ал.лима д=1мм+50мм термоизолација (стиропор типа AUSTROTHERM EPS AF PL или одговарајуће)+ал.лим д=1мм у боји браварије Уп=0,58 W/м2/K.</t>
  </si>
  <si>
    <t>Укупан коефицијент пролаза топлоте мора бити У=1.5 W/м2/K или мањи (доказати прорачуном и приложити доказе). Напомена:</t>
  </si>
  <si>
    <t xml:space="preserve"> - pos 4 - 180/210 cm (двокрилна врата)</t>
  </si>
  <si>
    <t xml:space="preserve"> - pos 5 - 90/210 cm (једнокрилна врата)</t>
  </si>
  <si>
    <t>Набавка, израда, транспорт и уградња унутрашњег преградног зида у културној станици од  алуминијумских профила домаћег произвођача са термопрекидом типа АЛИПЛАСТ СУПЕРИАЛ (СП СУ) или одговарајуће. Топлотна проводљивост профила  Уф =2,0 W/м2/K или мањи . Проводљивост ваздуха у класи 4 према  ЕН12207, проводљивост воде Е900 према ЕН12208, отпорност на ветар у класи Ц5/Б5 према ЕН12210. Профил је заштићен процесом пластификације у боји антрацит РАЛ 7016 у складу са стандардом ЕН 14024. Минимална ширина термичког прекида мора износити 34мм. Уградњу  вршити преко челичних држача. Приликом уградње избећи директан додир челика и алуминијума. Сви челични елементи и остали елементи за фиксирање позиције,опшивни елементи,као и материјал за термичку и хидро изолацију по ободу отвора су саставни део позиције. Монтажу вршити према "РАЛ" систему монтаже уз обавезну примену свих елеменате који су предвиђени истом. Оков системски,са отварањем према шеми произвођача алуминијумских профила са одговрајућим сертификатом,облик и боја по избору пројектанта,гаранцијом од 5 година. Позиција је застакљена термоизолационим стаклом типа 4+18+4, Уг=1,0 W/м2/K (SANITGOBAINPLANICLEAR 4мм+PANICLER 4мм или одговарајуће), са побољшаним дистанцером за стакло. Пуни делови су са испуном од ал.лима д=1мм+50мм термоизолација (стиропор типа AUSTROTHERM EPS AF PL или одговарајуће)+ал.лим д=1мм у боји браварије Уп=0,58 W/м2/K.</t>
  </si>
  <si>
    <t xml:space="preserve"> - pos 11 - 225/225+50 cm</t>
  </si>
  <si>
    <t>1 ком. – Kомактни прекидач MC1, 3P, 40A, 50kA, заштитна јединица A</t>
  </si>
  <si>
    <t>1 ком. – Главни прекидач GS 40, 3p, 40A</t>
  </si>
  <si>
    <t xml:space="preserve">1 ком. – GS прекидач 16A, 1p (1 - 0 - 2) </t>
  </si>
  <si>
    <t>2 ком. – аутоматски осигурач  1p, 16A/B</t>
  </si>
  <si>
    <t xml:space="preserve">6 ком. – аутоматски осигурач  1p, 6A/B </t>
  </si>
  <si>
    <t xml:space="preserve">2 ком. – аутоматски осигурач  1p, 10A/C </t>
  </si>
  <si>
    <t xml:space="preserve">1 ком. – аутоматски осигурач 3p, 10A/C </t>
  </si>
  <si>
    <t xml:space="preserve">2 ком. – аутоматски осигурач 1p, 10A/B </t>
  </si>
  <si>
    <t>2 ком. –топлљиви осигурач 1p, 2A</t>
  </si>
  <si>
    <t>1 ком. – контактор 10A, 230V</t>
  </si>
  <si>
    <t>1 ком. – контактор 10A, 400V</t>
  </si>
  <si>
    <t>1 ком. –GPRS modul - опционо ако нема  ENTERNET мреже</t>
  </si>
  <si>
    <t>1 ком. - УПРАВЉАЧКА ЈЕДИНИЦА -ELC Comfort 310</t>
  </si>
  <si>
    <t>1 ком. - Трополни битметал 400V, 1,8-6,3A</t>
  </si>
  <si>
    <t>Понудом обухватити набавку, испоруку и уградњу перфорираних носача каблова од челичног топло поцинкованог лима са прибором за монтажу: конзолама,елементима за спајање,угаоним елементима, Т елементима и ситним материјалом.Нудити носаче каблова произвођача  OBO Beterman, PEком или сл.  .Носачи каблова се монтирају на зид и у спуштеном плафону.  Понуђени материјал мора одговарати важећим стандардима. Радови морају бити изведени стручном радном снагом. Квалитетно и у складу са важећим техничким прописима.  Јединична цена је према дужном метру и иста је без обзира на начин монтаже канала.</t>
  </si>
  <si>
    <t>Уградња обавезно преко слепог штока, димензија према прорачуну извођача за сваки појединачни тип, а од кутијастих челичних профила, анкерисаних за постојећи зид на мин.3 места по дужини профила. Ценом обухватити и монтажу унутрашњеих и спољних клупица и солбанака према детаљу. Понуђач је дужан да уз понуду достави атестну документацију усаглашену са ЕН стандардима, као доказ да нуди профиле прописаних карактеристика.</t>
  </si>
  <si>
    <t>Набавка транспорт и монтажа унутрашњих   звучноизолованих металних врата и портала. Шток је од екструдираног  алуминијума без термопрекида,  у завршној обради – натур (елоксирани) или пластифицирани у РАЛ-у по избору пројектанта, уграђује се у зидарски отвор  помоћу челичних трака или завртњева.Kрило врата израђено од од чамових фризева са испуном од екструдиране иверице обложено медијапаном 4мм, фарбано у у боју по РАЛ-у по избору  пројектанта.              
Врата опремити са два дихтунга по целом обиму.                      Врата опремити адекватном кваком, шаркама, бравом и цилиндром са три кључа.                                                              
Врата морају задовољити према стандарду СРПС У Ј6.201:1989 специјалну класу: Рw&gt;35dB.  Обавезно достављање атеста за врата при достављању понуде.</t>
  </si>
  <si>
    <t>Уградњу вршити у складу са радионичким детаљима које израђује извођач радова, на основу димензија позиција узетих на лицу места, а све у складу са препорукама произвођача система. Детаљи морају бити одобрени од стране одговорног пројектанта и надзорног органа. Понуђач је дужан да уз понуду достави атестну документацију усаглашену са ЕН стандардима, као доказ да нуди профиле прописаних карактеристика</t>
  </si>
  <si>
    <t>Уградњу вршити у складу са радионичким детаљима које израђује извођач радова,на основу димензија позиција узетих на лицу места, а све у складу са препорукама произвођача система.Детаљи морају бити одобрени од стране одговорног пројектанта и надзорног органа. Понуђач је дужан да уз понуду достави атестну документацију усаглашену са ЕН стандардима, као доказ да нуди профиле прописаних карактеристика</t>
  </si>
  <si>
    <t>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</si>
</sst>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quot;$&quot;* #,##0.00_);_(&quot;$&quot;* \(#,##0.00\);_(&quot;$&quot;* &quot;-&quot;??_);_(@_)"/>
    <numFmt numFmtId="165" formatCode="#,###.00"/>
    <numFmt numFmtId="166" formatCode="#,##0.00\ ;&quot; (&quot;#,##0.00\);&quot; -&quot;#\ ;@\ "/>
    <numFmt numFmtId="167" formatCode="#,##0;[Red]#,##0"/>
    <numFmt numFmtId="168" formatCode="_-* #,##0.00\ _ _-;\-* #,##0.00\ _ _-;_-* &quot;-&quot;??\ _ _-;_-@_-"/>
    <numFmt numFmtId="169" formatCode="#,##0.00;[Red]#,##0.00"/>
  </numFmts>
  <fonts count="19">
    <font>
      <sz val="10"/>
      <name val="Arial"/>
      <family val="2"/>
      <charset val="238"/>
    </font>
    <font>
      <sz val="10"/>
      <name val="HelveticaPlain"/>
      <charset val="238"/>
    </font>
    <font>
      <sz val="10"/>
      <name val="Arial"/>
      <family val="2"/>
      <charset val="238"/>
    </font>
    <font>
      <sz val="12"/>
      <name val="Arial"/>
      <family val="2"/>
      <charset val="1"/>
    </font>
    <font>
      <sz val="10"/>
      <name val="Arial"/>
      <family val="2"/>
    </font>
    <font>
      <sz val="10"/>
      <name val="Times New Roman"/>
      <family val="1"/>
      <charset val="238"/>
    </font>
    <font>
      <b/>
      <sz val="10"/>
      <name val="Times New Roman"/>
      <family val="1"/>
      <charset val="238"/>
    </font>
    <font>
      <sz val="10"/>
      <color indexed="10"/>
      <name val="Times New Roman"/>
      <family val="1"/>
      <charset val="238"/>
    </font>
    <font>
      <i/>
      <sz val="10"/>
      <name val="Times New Roman"/>
      <family val="1"/>
      <charset val="238"/>
    </font>
    <font>
      <vertAlign val="superscript"/>
      <sz val="10"/>
      <name val="Times New Roman"/>
      <family val="1"/>
      <charset val="238"/>
    </font>
    <font>
      <b/>
      <sz val="10"/>
      <color indexed="10"/>
      <name val="Times New Roman"/>
      <family val="1"/>
      <charset val="238"/>
    </font>
    <font>
      <sz val="10"/>
      <color indexed="8"/>
      <name val="Times New Roman"/>
      <family val="1"/>
      <charset val="238"/>
    </font>
    <font>
      <sz val="10"/>
      <name val="Helv"/>
    </font>
    <font>
      <sz val="11"/>
      <color indexed="8"/>
      <name val="Calibri"/>
      <family val="2"/>
    </font>
    <font>
      <b/>
      <sz val="10"/>
      <color indexed="8"/>
      <name val="Times New Roman"/>
      <family val="1"/>
      <charset val="238"/>
    </font>
    <font>
      <sz val="10"/>
      <color theme="1"/>
      <name val="Times New Roman"/>
      <family val="1"/>
      <charset val="238"/>
    </font>
    <font>
      <b/>
      <sz val="10"/>
      <color theme="1"/>
      <name val="Times New Roman"/>
      <family val="1"/>
      <charset val="238"/>
    </font>
    <font>
      <i/>
      <sz val="10"/>
      <color theme="1"/>
      <name val="Times New Roman"/>
      <family val="1"/>
      <charset val="238"/>
    </font>
    <font>
      <b/>
      <i/>
      <sz val="10"/>
      <color theme="1"/>
      <name val="Times New Roman"/>
      <family val="1"/>
      <charset val="238"/>
    </font>
  </fonts>
  <fills count="4">
    <fill>
      <patternFill patternType="none"/>
    </fill>
    <fill>
      <patternFill patternType="gray125"/>
    </fill>
    <fill>
      <patternFill patternType="solid">
        <fgColor rgb="FFFFC000"/>
        <bgColor indexed="64"/>
      </patternFill>
    </fill>
    <fill>
      <patternFill patternType="solid">
        <fgColor theme="6" tint="0.39997558519241921"/>
        <bgColor indexed="64"/>
      </patternFill>
    </fill>
  </fills>
  <borders count="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auto="1"/>
      </left>
      <right style="hair">
        <color auto="1"/>
      </right>
      <top/>
      <bottom style="hair">
        <color auto="1"/>
      </bottom>
      <diagonal/>
    </border>
    <border>
      <left/>
      <right style="medium">
        <color indexed="64"/>
      </right>
      <top/>
      <bottom style="medium">
        <color indexed="64"/>
      </bottom>
      <diagonal/>
    </border>
  </borders>
  <cellStyleXfs count="9">
    <xf numFmtId="0" fontId="0" fillId="0" borderId="0"/>
    <xf numFmtId="168" fontId="4" fillId="0" borderId="0" applyFont="0" applyFill="0" applyBorder="0" applyAlignment="0" applyProtection="0"/>
    <xf numFmtId="164" fontId="13" fillId="0" borderId="0" applyFont="0" applyFill="0" applyBorder="0" applyAlignment="0" applyProtection="0"/>
    <xf numFmtId="0" fontId="3" fillId="0" borderId="0"/>
    <xf numFmtId="0" fontId="4" fillId="0" borderId="0"/>
    <xf numFmtId="0" fontId="2" fillId="0" borderId="0"/>
    <xf numFmtId="0" fontId="12" fillId="0" borderId="0"/>
    <xf numFmtId="0" fontId="2" fillId="0" borderId="0"/>
    <xf numFmtId="166" fontId="1" fillId="0" borderId="0" applyFill="0" applyAlignment="0" applyProtection="0"/>
  </cellStyleXfs>
  <cellXfs count="140">
    <xf numFmtId="0" fontId="0" fillId="0" borderId="0" xfId="0"/>
    <xf numFmtId="0" fontId="5" fillId="0" borderId="0" xfId="0" applyFont="1" applyFill="1" applyBorder="1" applyAlignment="1">
      <alignment horizontal="right" vertical="center" wrapText="1"/>
    </xf>
    <xf numFmtId="2" fontId="7" fillId="0" borderId="0" xfId="0" applyNumberFormat="1" applyFont="1" applyFill="1" applyBorder="1" applyAlignment="1">
      <alignment horizontal="right" vertical="center" wrapText="1"/>
    </xf>
    <xf numFmtId="4" fontId="5" fillId="0" borderId="0" xfId="0" applyNumberFormat="1" applyFont="1" applyFill="1" applyBorder="1" applyAlignment="1">
      <alignment horizontal="right" vertical="center" wrapText="1"/>
    </xf>
    <xf numFmtId="0" fontId="5" fillId="0" borderId="0" xfId="0" applyFont="1" applyFill="1" applyBorder="1" applyAlignment="1">
      <alignment horizontal="center" vertical="center" wrapText="1"/>
    </xf>
    <xf numFmtId="0" fontId="5" fillId="0" borderId="0" xfId="0" applyFont="1" applyFill="1" applyBorder="1" applyAlignment="1">
      <alignment horizontal="justify"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justify" vertical="center" wrapText="1"/>
    </xf>
    <xf numFmtId="0" fontId="5" fillId="0" borderId="2" xfId="0" applyFont="1" applyFill="1" applyBorder="1" applyAlignment="1">
      <alignment horizontal="right" vertical="center" wrapText="1"/>
    </xf>
    <xf numFmtId="2" fontId="7" fillId="0" borderId="2" xfId="0" applyNumberFormat="1" applyFont="1" applyFill="1" applyBorder="1" applyAlignment="1">
      <alignment horizontal="right" vertical="center" wrapText="1"/>
    </xf>
    <xf numFmtId="4" fontId="5" fillId="0" borderId="2" xfId="0" applyNumberFormat="1" applyFont="1" applyFill="1" applyBorder="1" applyAlignment="1">
      <alignment horizontal="right"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vertical="center" wrapText="1"/>
    </xf>
    <xf numFmtId="0" fontId="5" fillId="0" borderId="2" xfId="0" applyFont="1" applyFill="1" applyBorder="1" applyAlignment="1">
      <alignment vertical="center" wrapText="1"/>
    </xf>
    <xf numFmtId="0" fontId="5" fillId="0" borderId="2" xfId="0" applyFont="1" applyFill="1" applyBorder="1" applyAlignment="1">
      <alignment horizontal="left" vertical="center" wrapText="1"/>
    </xf>
    <xf numFmtId="0" fontId="8" fillId="0" borderId="2" xfId="0" applyFont="1" applyFill="1" applyBorder="1" applyAlignment="1">
      <alignment horizontal="right" vertical="center" wrapText="1"/>
    </xf>
    <xf numFmtId="2" fontId="5" fillId="0" borderId="2" xfId="0" applyNumberFormat="1" applyFont="1" applyFill="1" applyBorder="1" applyAlignment="1">
      <alignment horizontal="right" vertical="center" wrapText="1"/>
    </xf>
    <xf numFmtId="165" fontId="5" fillId="0" borderId="2" xfId="0" applyNumberFormat="1" applyFont="1" applyFill="1" applyBorder="1" applyAlignment="1">
      <alignment horizontal="right" vertical="center" wrapText="1"/>
    </xf>
    <xf numFmtId="165" fontId="7" fillId="0" borderId="2" xfId="0" applyNumberFormat="1" applyFont="1" applyFill="1" applyBorder="1" applyAlignment="1">
      <alignment horizontal="right" vertical="center" wrapText="1"/>
    </xf>
    <xf numFmtId="0" fontId="5" fillId="0" borderId="2" xfId="0" applyNumberFormat="1" applyFont="1" applyFill="1" applyBorder="1" applyAlignment="1">
      <alignment vertical="center" wrapText="1"/>
    </xf>
    <xf numFmtId="165" fontId="6" fillId="0" borderId="2" xfId="0" applyNumberFormat="1" applyFont="1" applyFill="1" applyBorder="1" applyAlignment="1">
      <alignment horizontal="right" vertical="center" wrapText="1"/>
    </xf>
    <xf numFmtId="4" fontId="6" fillId="0" borderId="2" xfId="0" applyNumberFormat="1" applyFont="1" applyFill="1" applyBorder="1" applyAlignment="1">
      <alignment horizontal="right" vertical="center" wrapText="1"/>
    </xf>
    <xf numFmtId="0" fontId="6" fillId="0" borderId="2" xfId="0" applyFont="1" applyFill="1" applyBorder="1" applyAlignment="1">
      <alignment horizontal="right" vertical="center" wrapText="1"/>
    </xf>
    <xf numFmtId="2" fontId="10" fillId="0" borderId="2" xfId="0" applyNumberFormat="1" applyFont="1" applyFill="1" applyBorder="1" applyAlignment="1">
      <alignment horizontal="right" vertical="center" wrapText="1"/>
    </xf>
    <xf numFmtId="4" fontId="6" fillId="0" borderId="2" xfId="8" applyNumberFormat="1" applyFont="1" applyFill="1" applyBorder="1" applyAlignment="1" applyProtection="1">
      <alignment horizontal="right" vertical="center" wrapText="1"/>
    </xf>
    <xf numFmtId="165" fontId="10" fillId="0" borderId="2" xfId="0" applyNumberFormat="1" applyFont="1" applyFill="1" applyBorder="1" applyAlignment="1">
      <alignment horizontal="right" vertical="center" wrapText="1"/>
    </xf>
    <xf numFmtId="0" fontId="7" fillId="0" borderId="2" xfId="0" applyFont="1" applyFill="1" applyBorder="1" applyAlignment="1">
      <alignment horizontal="right" vertical="center" wrapText="1"/>
    </xf>
    <xf numFmtId="0" fontId="6" fillId="0" borderId="2" xfId="0" applyFont="1" applyFill="1" applyBorder="1" applyAlignment="1">
      <alignment horizontal="left" vertical="center" wrapText="1"/>
    </xf>
    <xf numFmtId="0" fontId="6" fillId="0" borderId="2" xfId="0" applyFont="1" applyFill="1" applyBorder="1" applyAlignment="1">
      <alignment horizontal="justify" vertical="center" wrapText="1"/>
    </xf>
    <xf numFmtId="2" fontId="11" fillId="0" borderId="2" xfId="0" applyNumberFormat="1" applyFont="1" applyFill="1" applyBorder="1" applyAlignment="1">
      <alignment horizontal="right" vertical="center" wrapText="1"/>
    </xf>
    <xf numFmtId="0" fontId="8" fillId="0" borderId="2" xfId="0" applyFont="1" applyFill="1" applyBorder="1" applyAlignment="1">
      <alignment vertical="center" wrapText="1"/>
    </xf>
    <xf numFmtId="0" fontId="8" fillId="0" borderId="2" xfId="0" applyFont="1" applyFill="1" applyBorder="1" applyAlignment="1">
      <alignment horizontal="left" vertical="center" wrapText="1"/>
    </xf>
    <xf numFmtId="0" fontId="15" fillId="0" borderId="2" xfId="0" applyFont="1" applyFill="1" applyBorder="1" applyAlignment="1">
      <alignment horizontal="center" vertical="center" wrapText="1"/>
    </xf>
    <xf numFmtId="0" fontId="15" fillId="0" borderId="2" xfId="0" applyFont="1" applyFill="1" applyBorder="1" applyAlignment="1">
      <alignment vertical="center" wrapText="1"/>
    </xf>
    <xf numFmtId="0" fontId="15" fillId="0" borderId="2" xfId="0" applyFont="1" applyFill="1" applyBorder="1" applyAlignment="1">
      <alignment horizontal="right" vertical="center" wrapText="1"/>
    </xf>
    <xf numFmtId="4" fontId="15" fillId="0" borderId="2" xfId="0" applyNumberFormat="1" applyFont="1" applyFill="1" applyBorder="1" applyAlignment="1">
      <alignment horizontal="right" vertical="center" wrapText="1"/>
    </xf>
    <xf numFmtId="0" fontId="16" fillId="0" borderId="2" xfId="0" applyFont="1" applyFill="1" applyBorder="1" applyAlignment="1">
      <alignment horizontal="right" vertical="center" wrapText="1"/>
    </xf>
    <xf numFmtId="0" fontId="16" fillId="0" borderId="2" xfId="0" applyFont="1" applyFill="1" applyBorder="1" applyAlignment="1">
      <alignment vertical="center" wrapText="1"/>
    </xf>
    <xf numFmtId="49" fontId="6" fillId="0" borderId="2" xfId="5" applyNumberFormat="1" applyFont="1" applyFill="1" applyBorder="1" applyAlignment="1">
      <alignment horizontal="center" vertical="center" wrapText="1"/>
    </xf>
    <xf numFmtId="0" fontId="6" fillId="0" borderId="2" xfId="5" applyFont="1" applyFill="1" applyBorder="1" applyAlignment="1">
      <alignment vertical="center" wrapText="1"/>
    </xf>
    <xf numFmtId="0" fontId="5" fillId="0" borderId="2" xfId="5" applyFont="1" applyFill="1" applyBorder="1" applyAlignment="1">
      <alignment horizontal="right" vertical="center" wrapText="1"/>
    </xf>
    <xf numFmtId="4" fontId="6" fillId="0" borderId="2" xfId="5" applyNumberFormat="1" applyFont="1" applyFill="1" applyBorder="1" applyAlignment="1">
      <alignment horizontal="right" vertical="center" wrapText="1"/>
    </xf>
    <xf numFmtId="4" fontId="5" fillId="0" borderId="2" xfId="5" applyNumberFormat="1" applyFont="1" applyFill="1" applyBorder="1" applyAlignment="1">
      <alignment vertical="center" wrapText="1"/>
    </xf>
    <xf numFmtId="49" fontId="5" fillId="0" borderId="2" xfId="5" applyNumberFormat="1" applyFont="1" applyFill="1" applyBorder="1" applyAlignment="1">
      <alignment horizontal="center" vertical="center" wrapText="1"/>
    </xf>
    <xf numFmtId="0" fontId="5" fillId="0" borderId="2" xfId="5" applyFont="1" applyFill="1" applyBorder="1" applyAlignment="1">
      <alignment horizontal="justify" vertical="center" wrapText="1"/>
    </xf>
    <xf numFmtId="4" fontId="5" fillId="0" borderId="2" xfId="5" applyNumberFormat="1" applyFont="1" applyFill="1" applyBorder="1" applyAlignment="1">
      <alignment horizontal="right" vertical="center" wrapText="1"/>
    </xf>
    <xf numFmtId="0" fontId="5" fillId="0" borderId="2" xfId="5" applyFont="1" applyFill="1" applyBorder="1" applyAlignment="1">
      <alignment horizontal="left" vertical="center" wrapText="1"/>
    </xf>
    <xf numFmtId="0" fontId="5" fillId="0" borderId="2" xfId="5" applyFont="1" applyFill="1" applyBorder="1" applyAlignment="1">
      <alignment vertical="center" wrapText="1"/>
    </xf>
    <xf numFmtId="0" fontId="6" fillId="0" borderId="2" xfId="5" applyFont="1" applyFill="1" applyBorder="1" applyAlignment="1">
      <alignment horizontal="right" vertical="center" wrapText="1"/>
    </xf>
    <xf numFmtId="49" fontId="5" fillId="0" borderId="2" xfId="5" applyNumberFormat="1" applyFont="1" applyFill="1" applyBorder="1" applyAlignment="1">
      <alignment horizontal="right" vertical="center" wrapText="1"/>
    </xf>
    <xf numFmtId="49" fontId="5" fillId="0" borderId="2" xfId="5" applyNumberFormat="1" applyFont="1" applyFill="1" applyBorder="1" applyAlignment="1">
      <alignment vertical="center" wrapText="1"/>
    </xf>
    <xf numFmtId="49" fontId="6" fillId="0" borderId="2" xfId="7" applyNumberFormat="1" applyFont="1" applyFill="1" applyBorder="1" applyAlignment="1">
      <alignment horizontal="center" vertical="center" wrapText="1"/>
    </xf>
    <xf numFmtId="0" fontId="5" fillId="0" borderId="2" xfId="7" applyFont="1" applyFill="1" applyBorder="1" applyAlignment="1">
      <alignment horizontal="left" vertical="center" wrapText="1"/>
    </xf>
    <xf numFmtId="49" fontId="5" fillId="0" borderId="2" xfId="7" applyNumberFormat="1" applyFont="1" applyFill="1" applyBorder="1" applyAlignment="1">
      <alignment horizontal="right" vertical="center" wrapText="1"/>
    </xf>
    <xf numFmtId="4" fontId="5" fillId="0" borderId="2" xfId="7" applyNumberFormat="1" applyFont="1" applyFill="1" applyBorder="1" applyAlignment="1">
      <alignment horizontal="right" vertical="center" wrapText="1"/>
    </xf>
    <xf numFmtId="4" fontId="5" fillId="0" borderId="2" xfId="5" applyNumberFormat="1" applyFont="1" applyFill="1" applyBorder="1" applyAlignment="1">
      <alignment horizontal="center" vertical="center" wrapText="1"/>
    </xf>
    <xf numFmtId="2" fontId="5" fillId="0" borderId="2" xfId="5" applyNumberFormat="1" applyFont="1" applyFill="1" applyBorder="1" applyAlignment="1">
      <alignment vertical="center" wrapText="1"/>
    </xf>
    <xf numFmtId="167" fontId="5" fillId="0" borderId="2" xfId="7" applyNumberFormat="1" applyFont="1" applyFill="1" applyBorder="1" applyAlignment="1">
      <alignment horizontal="right" vertical="center" wrapText="1"/>
    </xf>
    <xf numFmtId="1" fontId="5" fillId="0" borderId="2" xfId="5" applyNumberFormat="1" applyFont="1" applyFill="1" applyBorder="1" applyAlignment="1">
      <alignment horizontal="right" vertical="center" wrapText="1"/>
    </xf>
    <xf numFmtId="0" fontId="6" fillId="0" borderId="2" xfId="5" applyFont="1" applyFill="1" applyBorder="1" applyAlignment="1">
      <alignment horizontal="justify" vertical="center" wrapText="1"/>
    </xf>
    <xf numFmtId="3" fontId="5" fillId="0" borderId="2" xfId="5" applyNumberFormat="1" applyFont="1" applyFill="1" applyBorder="1" applyAlignment="1">
      <alignment horizontal="right" vertical="center" wrapText="1"/>
    </xf>
    <xf numFmtId="0" fontId="5" fillId="0" borderId="2" xfId="7" applyFont="1" applyFill="1" applyBorder="1" applyAlignment="1">
      <alignment horizontal="justify" vertical="center" wrapText="1"/>
    </xf>
    <xf numFmtId="4" fontId="5" fillId="0" borderId="2" xfId="7" applyNumberFormat="1" applyFont="1" applyFill="1" applyBorder="1" applyAlignment="1">
      <alignment vertical="center" wrapText="1"/>
    </xf>
    <xf numFmtId="0" fontId="5" fillId="0" borderId="2" xfId="5" applyFont="1" applyFill="1" applyBorder="1" applyAlignment="1">
      <alignment horizontal="left" vertical="center" wrapText="1" readingOrder="1"/>
    </xf>
    <xf numFmtId="0" fontId="6" fillId="0" borderId="2" xfId="5" applyFont="1" applyFill="1" applyBorder="1" applyAlignment="1">
      <alignment horizontal="left" vertical="center" wrapText="1"/>
    </xf>
    <xf numFmtId="4" fontId="5" fillId="0" borderId="2" xfId="1" applyNumberFormat="1" applyFont="1" applyFill="1" applyBorder="1" applyAlignment="1">
      <alignment horizontal="right" vertical="center" wrapText="1"/>
    </xf>
    <xf numFmtId="49" fontId="5" fillId="0" borderId="2" xfId="5" quotePrefix="1" applyNumberFormat="1" applyFont="1" applyFill="1" applyBorder="1" applyAlignment="1">
      <alignment horizontal="center" vertical="center" wrapText="1"/>
    </xf>
    <xf numFmtId="0" fontId="17" fillId="0" borderId="2" xfId="0" applyFont="1" applyFill="1" applyBorder="1" applyAlignment="1">
      <alignment horizontal="right" vertical="center" wrapText="1"/>
    </xf>
    <xf numFmtId="0" fontId="17" fillId="0" borderId="2" xfId="0" applyFont="1" applyFill="1" applyBorder="1" applyAlignment="1">
      <alignment vertical="center" wrapText="1"/>
    </xf>
    <xf numFmtId="2" fontId="7" fillId="0" borderId="2" xfId="0" applyNumberFormat="1" applyFont="1" applyFill="1" applyBorder="1" applyAlignment="1">
      <alignment horizontal="center" vertical="center" wrapText="1"/>
    </xf>
    <xf numFmtId="0" fontId="18" fillId="0" borderId="2" xfId="0" applyFont="1" applyFill="1" applyBorder="1" applyAlignment="1">
      <alignment horizontal="right" vertical="center" wrapText="1"/>
    </xf>
    <xf numFmtId="0" fontId="18" fillId="0" borderId="2" xfId="0" applyFont="1" applyFill="1" applyBorder="1" applyAlignment="1">
      <alignment vertical="center" wrapText="1"/>
    </xf>
    <xf numFmtId="0" fontId="16" fillId="0" borderId="2" xfId="0" applyFont="1" applyFill="1" applyBorder="1" applyAlignment="1">
      <alignment horizontal="left" vertical="center" wrapText="1"/>
    </xf>
    <xf numFmtId="49" fontId="6" fillId="0" borderId="2" xfId="0" applyNumberFormat="1" applyFont="1" applyFill="1" applyBorder="1" applyAlignment="1">
      <alignment horizontal="center" vertical="center" wrapText="1"/>
    </xf>
    <xf numFmtId="49" fontId="6" fillId="0" borderId="2" xfId="0" applyNumberFormat="1" applyFont="1" applyFill="1" applyBorder="1" applyAlignment="1">
      <alignment horizontal="left" vertical="center" wrapText="1"/>
    </xf>
    <xf numFmtId="49" fontId="5" fillId="0" borderId="2"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4" fontId="5" fillId="0" borderId="2" xfId="8" applyNumberFormat="1" applyFont="1" applyFill="1" applyBorder="1" applyAlignment="1" applyProtection="1">
      <alignment horizontal="center" vertical="center" wrapText="1"/>
      <protection locked="0"/>
    </xf>
    <xf numFmtId="4" fontId="5" fillId="0" borderId="2" xfId="8" applyNumberFormat="1" applyFont="1" applyFill="1" applyBorder="1" applyAlignment="1">
      <alignment horizontal="center" vertical="center" wrapText="1"/>
    </xf>
    <xf numFmtId="49" fontId="5" fillId="0" borderId="2" xfId="0" applyNumberFormat="1" applyFont="1" applyFill="1" applyBorder="1" applyAlignment="1">
      <alignment horizontal="left" vertical="center" wrapText="1"/>
    </xf>
    <xf numFmtId="169" fontId="5" fillId="0" borderId="2" xfId="0" applyNumberFormat="1" applyFont="1" applyFill="1" applyBorder="1" applyAlignment="1" applyProtection="1">
      <alignment horizontal="right" vertical="center" wrapText="1"/>
      <protection locked="0"/>
    </xf>
    <xf numFmtId="169" fontId="5" fillId="0" borderId="2" xfId="0" applyNumberFormat="1" applyFont="1" applyFill="1" applyBorder="1" applyAlignment="1">
      <alignment horizontal="right" vertical="center" wrapText="1"/>
    </xf>
    <xf numFmtId="0" fontId="11" fillId="0" borderId="2" xfId="0" applyFont="1" applyFill="1" applyBorder="1" applyAlignment="1">
      <alignment horizontal="right" vertical="center" wrapText="1"/>
    </xf>
    <xf numFmtId="0" fontId="11" fillId="0" borderId="2" xfId="0" applyFont="1" applyFill="1" applyBorder="1" applyAlignment="1">
      <alignment vertical="center" wrapText="1"/>
    </xf>
    <xf numFmtId="9" fontId="5" fillId="0" borderId="2" xfId="0" applyNumberFormat="1" applyFont="1" applyFill="1" applyBorder="1" applyAlignment="1">
      <alignment horizontal="right" vertical="center" wrapText="1"/>
    </xf>
    <xf numFmtId="4" fontId="5" fillId="0" borderId="2" xfId="8" applyNumberFormat="1" applyFont="1" applyFill="1" applyBorder="1" applyAlignment="1">
      <alignment horizontal="right" vertical="center" wrapText="1"/>
    </xf>
    <xf numFmtId="49" fontId="5" fillId="0" borderId="2" xfId="6" applyNumberFormat="1" applyFont="1" applyFill="1" applyBorder="1" applyAlignment="1">
      <alignment horizontal="center" vertical="center" wrapText="1"/>
    </xf>
    <xf numFmtId="49" fontId="5" fillId="0" borderId="2" xfId="0" applyNumberFormat="1" applyFont="1" applyFill="1" applyBorder="1" applyAlignment="1">
      <alignment horizontal="right" vertical="center" wrapText="1"/>
    </xf>
    <xf numFmtId="0" fontId="5" fillId="0" borderId="2" xfId="0" applyNumberFormat="1" applyFont="1" applyFill="1" applyBorder="1" applyAlignment="1">
      <alignment horizontal="right" vertical="center" wrapText="1"/>
    </xf>
    <xf numFmtId="169" fontId="6" fillId="0" borderId="2" xfId="0" applyNumberFormat="1" applyFont="1" applyFill="1" applyBorder="1" applyAlignment="1">
      <alignment vertical="center" wrapText="1"/>
    </xf>
    <xf numFmtId="0" fontId="11" fillId="0" borderId="2" xfId="0" applyFont="1" applyFill="1" applyBorder="1" applyAlignment="1">
      <alignment horizontal="center" vertical="center" wrapText="1"/>
    </xf>
    <xf numFmtId="0" fontId="5" fillId="0" borderId="2" xfId="4" applyFont="1" applyFill="1" applyBorder="1" applyAlignment="1">
      <alignment horizontal="left" vertical="center" wrapText="1"/>
    </xf>
    <xf numFmtId="0" fontId="5" fillId="0" borderId="2" xfId="4" applyFont="1" applyFill="1" applyBorder="1" applyAlignment="1">
      <alignment horizontal="right" vertical="center" wrapText="1"/>
    </xf>
    <xf numFmtId="4" fontId="5" fillId="0" borderId="2" xfId="2" applyNumberFormat="1" applyFont="1" applyFill="1" applyBorder="1" applyAlignment="1">
      <alignment horizontal="right" vertical="center" wrapText="1"/>
    </xf>
    <xf numFmtId="4" fontId="5" fillId="0" borderId="2" xfId="0" applyNumberFormat="1" applyFont="1" applyFill="1" applyBorder="1" applyAlignment="1" applyProtection="1">
      <alignment horizontal="right" vertical="center" wrapText="1"/>
      <protection locked="0"/>
    </xf>
    <xf numFmtId="4" fontId="5" fillId="0" borderId="2" xfId="4" applyNumberFormat="1" applyFont="1" applyFill="1" applyBorder="1" applyAlignment="1">
      <alignment horizontal="right" vertical="center" wrapText="1"/>
    </xf>
    <xf numFmtId="0" fontId="14" fillId="0" borderId="2" xfId="0" applyFont="1" applyFill="1" applyBorder="1" applyAlignment="1">
      <alignment horizontal="center" vertical="center" wrapText="1"/>
    </xf>
    <xf numFmtId="9" fontId="5" fillId="0" borderId="2" xfId="0" quotePrefix="1" applyNumberFormat="1" applyFont="1" applyFill="1" applyBorder="1" applyAlignment="1">
      <alignment horizontal="right" vertical="center" wrapText="1"/>
    </xf>
    <xf numFmtId="165" fontId="11" fillId="0" borderId="2" xfId="0" applyNumberFormat="1" applyFont="1" applyFill="1" applyBorder="1" applyAlignment="1">
      <alignment horizontal="right" vertical="center" wrapText="1"/>
    </xf>
    <xf numFmtId="0" fontId="5" fillId="0" borderId="0" xfId="0" applyFont="1" applyAlignment="1">
      <alignment horizontal="center" vertical="center" wrapText="1"/>
    </xf>
    <xf numFmtId="0" fontId="5" fillId="0" borderId="0" xfId="0" applyFont="1" applyAlignment="1">
      <alignment vertical="center" wrapText="1"/>
    </xf>
    <xf numFmtId="0" fontId="6" fillId="0" borderId="0" xfId="0" applyFont="1" applyAlignment="1">
      <alignment vertical="center" wrapText="1"/>
    </xf>
    <xf numFmtId="0" fontId="5" fillId="0" borderId="0" xfId="0" applyFont="1" applyFill="1" applyAlignment="1">
      <alignment vertical="center" wrapText="1"/>
    </xf>
    <xf numFmtId="0" fontId="5" fillId="0" borderId="0" xfId="0" applyFont="1" applyBorder="1" applyAlignment="1">
      <alignment vertical="center" wrapText="1"/>
    </xf>
    <xf numFmtId="4" fontId="5" fillId="0" borderId="0" xfId="0" applyNumberFormat="1" applyFont="1" applyBorder="1" applyAlignment="1">
      <alignment vertical="center" wrapText="1"/>
    </xf>
    <xf numFmtId="0" fontId="16" fillId="0" borderId="0" xfId="0" applyFont="1" applyFill="1" applyBorder="1" applyAlignment="1">
      <alignment vertical="center" wrapText="1"/>
    </xf>
    <xf numFmtId="0" fontId="5" fillId="0" borderId="0" xfId="0" applyFont="1" applyFill="1" applyBorder="1" applyAlignment="1">
      <alignment vertical="center" wrapText="1"/>
    </xf>
    <xf numFmtId="4" fontId="15" fillId="0" borderId="0" xfId="0" applyNumberFormat="1" applyFont="1" applyFill="1" applyBorder="1" applyAlignment="1">
      <alignment horizontal="center" vertical="center" wrapText="1"/>
    </xf>
    <xf numFmtId="0" fontId="16" fillId="0" borderId="0" xfId="0" applyFont="1" applyFill="1" applyBorder="1" applyAlignment="1">
      <alignment horizontal="left" vertical="center" wrapText="1"/>
    </xf>
    <xf numFmtId="0" fontId="6" fillId="0" borderId="2" xfId="3" applyFont="1" applyFill="1" applyBorder="1" applyAlignment="1" applyProtection="1">
      <alignment horizontal="center" vertical="center" wrapText="1"/>
      <protection locked="0"/>
    </xf>
    <xf numFmtId="2" fontId="6" fillId="0" borderId="2" xfId="3" applyNumberFormat="1" applyFont="1" applyFill="1" applyBorder="1" applyAlignment="1" applyProtection="1">
      <alignment horizontal="center" vertical="center" wrapText="1"/>
      <protection locked="0"/>
    </xf>
    <xf numFmtId="4" fontId="6" fillId="0" borderId="2" xfId="3" applyNumberFormat="1" applyFont="1" applyFill="1" applyBorder="1" applyAlignment="1" applyProtection="1">
      <alignment horizontal="center" vertical="center" wrapText="1"/>
    </xf>
    <xf numFmtId="3" fontId="5" fillId="0" borderId="2" xfId="3" applyNumberFormat="1" applyFont="1" applyFill="1" applyBorder="1" applyAlignment="1" applyProtection="1">
      <alignment horizontal="center" vertical="center" wrapText="1"/>
      <protection locked="0"/>
    </xf>
    <xf numFmtId="3" fontId="6" fillId="0" borderId="2" xfId="4" applyNumberFormat="1" applyFont="1" applyFill="1" applyBorder="1" applyAlignment="1">
      <alignment horizontal="center" vertical="center" wrapText="1"/>
    </xf>
    <xf numFmtId="2" fontId="6" fillId="0" borderId="2" xfId="0" applyNumberFormat="1" applyFont="1" applyFill="1" applyBorder="1" applyAlignment="1">
      <alignment horizontal="right" vertical="center" wrapText="1"/>
    </xf>
    <xf numFmtId="0" fontId="16" fillId="0" borderId="2" xfId="0" applyFont="1" applyFill="1" applyBorder="1" applyAlignment="1">
      <alignment horizontal="center" vertical="center" wrapText="1"/>
    </xf>
    <xf numFmtId="49" fontId="6" fillId="0" borderId="2" xfId="0" applyNumberFormat="1" applyFont="1" applyFill="1" applyBorder="1" applyAlignment="1">
      <alignment horizontal="right" vertical="center" wrapText="1"/>
    </xf>
    <xf numFmtId="2" fontId="15" fillId="0" borderId="2" xfId="0" applyNumberFormat="1" applyFont="1" applyFill="1" applyBorder="1" applyAlignment="1">
      <alignment horizontal="right" vertical="center" wrapText="1"/>
    </xf>
    <xf numFmtId="4" fontId="16" fillId="0" borderId="2" xfId="0" applyNumberFormat="1" applyFont="1" applyFill="1" applyBorder="1" applyAlignment="1">
      <alignment horizontal="right" vertical="center" wrapText="1"/>
    </xf>
    <xf numFmtId="0" fontId="15" fillId="2" borderId="0" xfId="0" applyFont="1" applyFill="1" applyBorder="1" applyAlignment="1">
      <alignment vertical="center" wrapText="1"/>
    </xf>
    <xf numFmtId="2" fontId="16" fillId="0" borderId="2" xfId="0" applyNumberFormat="1" applyFont="1" applyFill="1" applyBorder="1" applyAlignment="1">
      <alignment vertical="center" wrapText="1"/>
    </xf>
    <xf numFmtId="2" fontId="16" fillId="0" borderId="2" xfId="0" applyNumberFormat="1" applyFont="1" applyFill="1" applyBorder="1" applyAlignment="1">
      <alignment horizontal="right" vertical="center" wrapText="1"/>
    </xf>
    <xf numFmtId="2" fontId="16" fillId="0" borderId="0" xfId="0" applyNumberFormat="1" applyFont="1" applyFill="1" applyBorder="1" applyAlignment="1">
      <alignment vertical="center" wrapText="1"/>
    </xf>
    <xf numFmtId="4" fontId="6" fillId="0" borderId="2" xfId="5" applyNumberFormat="1" applyFont="1" applyFill="1" applyBorder="1" applyAlignment="1">
      <alignment vertical="center" wrapText="1"/>
    </xf>
    <xf numFmtId="0" fontId="15" fillId="0" borderId="0" xfId="0" applyFont="1" applyFill="1" applyBorder="1" applyAlignment="1">
      <alignment vertical="center" wrapText="1"/>
    </xf>
    <xf numFmtId="49" fontId="15" fillId="0" borderId="2" xfId="0" applyNumberFormat="1" applyFont="1" applyFill="1" applyBorder="1" applyAlignment="1">
      <alignment horizontal="right" vertical="center" wrapText="1"/>
    </xf>
    <xf numFmtId="4" fontId="16" fillId="0" borderId="2" xfId="0" applyNumberFormat="1" applyFont="1" applyFill="1" applyBorder="1" applyAlignment="1">
      <alignment vertical="center" wrapText="1"/>
    </xf>
    <xf numFmtId="0" fontId="15" fillId="0" borderId="0" xfId="0" applyFont="1" applyFill="1" applyBorder="1" applyAlignment="1">
      <alignment horizontal="center" vertical="center" wrapText="1"/>
    </xf>
    <xf numFmtId="0" fontId="15" fillId="3" borderId="0" xfId="0" applyFont="1" applyFill="1" applyBorder="1" applyAlignment="1">
      <alignment vertical="center" wrapText="1"/>
    </xf>
    <xf numFmtId="2" fontId="5" fillId="0" borderId="1" xfId="0" applyNumberFormat="1" applyFont="1" applyFill="1" applyBorder="1" applyAlignment="1">
      <alignment horizontal="right" vertical="center" wrapText="1"/>
    </xf>
    <xf numFmtId="4" fontId="6" fillId="0" borderId="2" xfId="0" applyNumberFormat="1" applyFont="1" applyFill="1" applyBorder="1" applyAlignment="1">
      <alignment horizontal="center" vertical="center" wrapText="1"/>
    </xf>
    <xf numFmtId="4" fontId="6" fillId="0" borderId="2" xfId="0" applyNumberFormat="1" applyFont="1" applyFill="1" applyBorder="1" applyAlignment="1">
      <alignment horizontal="left" vertical="center" wrapText="1"/>
    </xf>
    <xf numFmtId="165" fontId="14" fillId="0" borderId="2" xfId="0" applyNumberFormat="1" applyFont="1" applyFill="1" applyBorder="1" applyAlignment="1">
      <alignment horizontal="right" vertical="center" wrapText="1"/>
    </xf>
    <xf numFmtId="0" fontId="5" fillId="0" borderId="2" xfId="0" applyFont="1" applyFill="1" applyBorder="1" applyAlignment="1">
      <alignment horizontal="center" vertical="top" wrapText="1"/>
    </xf>
    <xf numFmtId="0" fontId="5" fillId="0" borderId="0" xfId="0" applyFont="1" applyFill="1" applyBorder="1" applyAlignment="1">
      <alignment horizontal="left" vertical="top" wrapText="1"/>
    </xf>
    <xf numFmtId="0" fontId="5" fillId="0" borderId="0" xfId="0" applyFont="1" applyFill="1" applyAlignment="1">
      <alignment wrapText="1"/>
    </xf>
    <xf numFmtId="0" fontId="5" fillId="0" borderId="0" xfId="0" applyFont="1" applyFill="1" applyAlignment="1">
      <alignment vertical="top" wrapText="1"/>
    </xf>
    <xf numFmtId="0" fontId="5" fillId="0" borderId="2" xfId="0" applyFont="1" applyFill="1" applyBorder="1" applyAlignment="1">
      <alignment vertical="top" wrapText="1"/>
    </xf>
    <xf numFmtId="0" fontId="5" fillId="0" borderId="3" xfId="0" applyFont="1" applyFill="1" applyBorder="1" applyAlignment="1">
      <alignment horizontal="left" vertical="top" wrapText="1"/>
    </xf>
    <xf numFmtId="0" fontId="5" fillId="0" borderId="4" xfId="0" applyFont="1" applyBorder="1" applyAlignment="1">
      <alignment horizontal="left" vertical="center" wrapText="1"/>
    </xf>
  </cellXfs>
  <cellStyles count="9">
    <cellStyle name="Comma_Tempo Nis DEA okoncana situacija" xfId="1"/>
    <cellStyle name="Currency 2" xfId="2"/>
    <cellStyle name="Excel Built-in Normal" xfId="3"/>
    <cellStyle name="Normal 3" xfId="4"/>
    <cellStyle name="Normal 4" xfId="5"/>
    <cellStyle name="Normal_Sheet1" xfId="6"/>
    <cellStyle name="Normal_Tempo Nis-jaka struja naknadni rad okoncana situacija 2" xfId="7"/>
    <cellStyle name="Normalan" xfId="0" builtinId="0"/>
    <cellStyle name="Zarez" xfId="8" builtinId="3"/>
  </cellStyles>
  <dxfs count="1">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900"/>
  <sheetViews>
    <sheetView showZeros="0" tabSelected="1" view="pageBreakPreview" topLeftCell="A647" zoomScaleNormal="85" zoomScaleSheetLayoutView="100" workbookViewId="0">
      <selection activeCell="B664" sqref="B664"/>
    </sheetView>
  </sheetViews>
  <sheetFormatPr defaultColWidth="11.5703125" defaultRowHeight="12.75"/>
  <cols>
    <col min="1" max="1" width="6.7109375" style="4" customWidth="1"/>
    <col min="2" max="2" width="48.7109375" style="5" customWidth="1"/>
    <col min="3" max="3" width="9.85546875" style="1" customWidth="1"/>
    <col min="4" max="4" width="11" style="2" customWidth="1"/>
    <col min="5" max="5" width="13.5703125" style="2" customWidth="1"/>
    <col min="6" max="6" width="15" style="2" customWidth="1"/>
    <col min="7" max="7" width="18.42578125" style="2" customWidth="1"/>
    <col min="8" max="8" width="18.5703125" style="3" customWidth="1"/>
    <col min="9" max="9" width="29" style="100" customWidth="1"/>
    <col min="10" max="16384" width="11.5703125" style="100"/>
  </cols>
  <sheetData>
    <row r="1" spans="1:8" s="99" customFormat="1" ht="25.5">
      <c r="A1" s="109" t="s">
        <v>107</v>
      </c>
      <c r="B1" s="109" t="s">
        <v>97</v>
      </c>
      <c r="C1" s="110" t="s">
        <v>98</v>
      </c>
      <c r="D1" s="111" t="s">
        <v>99</v>
      </c>
      <c r="E1" s="111" t="s">
        <v>100</v>
      </c>
      <c r="F1" s="111" t="s">
        <v>101</v>
      </c>
      <c r="G1" s="111" t="s">
        <v>102</v>
      </c>
      <c r="H1" s="111" t="s">
        <v>103</v>
      </c>
    </row>
    <row r="2" spans="1:8" s="99" customFormat="1">
      <c r="A2" s="112" t="s">
        <v>104</v>
      </c>
      <c r="B2" s="113">
        <v>1</v>
      </c>
      <c r="C2" s="113">
        <v>2</v>
      </c>
      <c r="D2" s="113">
        <v>3</v>
      </c>
      <c r="E2" s="113">
        <v>4</v>
      </c>
      <c r="F2" s="113">
        <v>5</v>
      </c>
      <c r="G2" s="113" t="s">
        <v>105</v>
      </c>
      <c r="H2" s="113" t="s">
        <v>106</v>
      </c>
    </row>
    <row r="3" spans="1:8">
      <c r="A3" s="6"/>
      <c r="B3" s="7"/>
      <c r="C3" s="8"/>
      <c r="D3" s="9"/>
      <c r="E3" s="9"/>
      <c r="F3" s="9"/>
      <c r="G3" s="9"/>
      <c r="H3" s="10"/>
    </row>
    <row r="4" spans="1:8">
      <c r="A4" s="6"/>
      <c r="B4" s="7"/>
      <c r="C4" s="8"/>
      <c r="D4" s="9"/>
      <c r="E4" s="9"/>
      <c r="F4" s="9"/>
      <c r="G4" s="9"/>
      <c r="H4" s="10"/>
    </row>
    <row r="5" spans="1:8" ht="25.5">
      <c r="A5" s="11" t="s">
        <v>9</v>
      </c>
      <c r="B5" s="27" t="s">
        <v>7</v>
      </c>
      <c r="C5" s="27"/>
      <c r="D5" s="27"/>
      <c r="E5" s="27"/>
      <c r="F5" s="27"/>
      <c r="G5" s="27"/>
      <c r="H5" s="27"/>
    </row>
    <row r="6" spans="1:8">
      <c r="A6" s="6"/>
      <c r="B6" s="7"/>
      <c r="C6" s="8"/>
      <c r="D6" s="9"/>
      <c r="E6" s="9"/>
      <c r="F6" s="9"/>
      <c r="G6" s="9"/>
      <c r="H6" s="10"/>
    </row>
    <row r="7" spans="1:8">
      <c r="A7" s="11" t="s">
        <v>9</v>
      </c>
      <c r="B7" s="12" t="s">
        <v>45</v>
      </c>
      <c r="C7" s="8"/>
      <c r="D7" s="9"/>
      <c r="E7" s="9"/>
      <c r="F7" s="9"/>
      <c r="G7" s="9"/>
      <c r="H7" s="10"/>
    </row>
    <row r="8" spans="1:8">
      <c r="A8" s="6"/>
      <c r="B8" s="13"/>
      <c r="C8" s="8"/>
      <c r="D8" s="9"/>
      <c r="E8" s="9"/>
      <c r="F8" s="9"/>
      <c r="G8" s="9"/>
      <c r="H8" s="10"/>
    </row>
    <row r="9" spans="1:8">
      <c r="A9" s="6"/>
      <c r="B9" s="13" t="s">
        <v>46</v>
      </c>
      <c r="C9" s="8"/>
      <c r="D9" s="9"/>
      <c r="E9" s="9"/>
      <c r="F9" s="9"/>
      <c r="G9" s="9"/>
      <c r="H9" s="10"/>
    </row>
    <row r="10" spans="1:8" ht="63.75">
      <c r="A10" s="6"/>
      <c r="B10" s="14" t="s">
        <v>47</v>
      </c>
      <c r="C10" s="14"/>
      <c r="D10" s="14"/>
      <c r="E10" s="14"/>
      <c r="F10" s="14"/>
      <c r="G10" s="14"/>
      <c r="H10" s="14"/>
    </row>
    <row r="11" spans="1:8" ht="38.25">
      <c r="A11" s="6"/>
      <c r="B11" s="14" t="s">
        <v>48</v>
      </c>
      <c r="C11" s="14"/>
      <c r="D11" s="14"/>
      <c r="E11" s="14"/>
      <c r="F11" s="14"/>
      <c r="G11" s="14"/>
      <c r="H11" s="14"/>
    </row>
    <row r="12" spans="1:8">
      <c r="A12" s="6"/>
      <c r="B12" s="13"/>
      <c r="C12" s="15"/>
      <c r="D12" s="9"/>
      <c r="E12" s="9"/>
      <c r="F12" s="9"/>
      <c r="G12" s="9"/>
      <c r="H12" s="10"/>
    </row>
    <row r="13" spans="1:8">
      <c r="A13" s="6">
        <v>1</v>
      </c>
      <c r="B13" s="13" t="s">
        <v>49</v>
      </c>
      <c r="C13" s="15"/>
      <c r="D13" s="9"/>
      <c r="E13" s="9"/>
      <c r="F13" s="9"/>
      <c r="G13" s="9"/>
      <c r="H13" s="10"/>
    </row>
    <row r="14" spans="1:8">
      <c r="A14" s="6"/>
      <c r="B14" s="13" t="s">
        <v>704</v>
      </c>
      <c r="C14" s="8" t="s">
        <v>464</v>
      </c>
      <c r="D14" s="16">
        <v>759.22</v>
      </c>
      <c r="E14" s="17"/>
      <c r="F14" s="17">
        <f>+E14*1.2</f>
        <v>0</v>
      </c>
      <c r="G14" s="17">
        <f>+D14*E14</f>
        <v>0</v>
      </c>
      <c r="H14" s="10">
        <f>+D14*F14</f>
        <v>0</v>
      </c>
    </row>
    <row r="15" spans="1:8">
      <c r="A15" s="6"/>
      <c r="B15" s="13"/>
      <c r="C15" s="8"/>
      <c r="D15" s="9"/>
      <c r="E15" s="18"/>
      <c r="F15" s="18"/>
      <c r="G15" s="18"/>
      <c r="H15" s="10"/>
    </row>
    <row r="16" spans="1:8" ht="38.25">
      <c r="A16" s="6">
        <v>2</v>
      </c>
      <c r="B16" s="13" t="s">
        <v>50</v>
      </c>
      <c r="C16" s="8"/>
      <c r="D16" s="9"/>
      <c r="E16" s="18"/>
      <c r="F16" s="18"/>
      <c r="G16" s="18"/>
      <c r="H16" s="10"/>
    </row>
    <row r="17" spans="1:8">
      <c r="A17" s="6"/>
      <c r="B17" s="13" t="s">
        <v>709</v>
      </c>
      <c r="C17" s="8" t="s">
        <v>135</v>
      </c>
      <c r="D17" s="16">
        <v>946.05</v>
      </c>
      <c r="E17" s="17"/>
      <c r="F17" s="17">
        <f>+E17*1.2</f>
        <v>0</v>
      </c>
      <c r="G17" s="17">
        <f>+D17*E17</f>
        <v>0</v>
      </c>
      <c r="H17" s="10">
        <f>+D17*F17</f>
        <v>0</v>
      </c>
    </row>
    <row r="18" spans="1:8">
      <c r="A18" s="6"/>
      <c r="B18" s="13"/>
      <c r="C18" s="8"/>
      <c r="D18" s="9"/>
      <c r="E18" s="18"/>
      <c r="F18" s="18"/>
      <c r="G18" s="18"/>
      <c r="H18" s="10"/>
    </row>
    <row r="19" spans="1:8" ht="63.75">
      <c r="A19" s="6">
        <v>3</v>
      </c>
      <c r="B19" s="13" t="s">
        <v>51</v>
      </c>
      <c r="C19" s="8"/>
      <c r="D19" s="9"/>
      <c r="E19" s="18"/>
      <c r="F19" s="18"/>
      <c r="G19" s="18"/>
      <c r="H19" s="10"/>
    </row>
    <row r="20" spans="1:8" ht="15.75">
      <c r="A20" s="6"/>
      <c r="B20" s="13" t="s">
        <v>709</v>
      </c>
      <c r="C20" s="8" t="s">
        <v>703</v>
      </c>
      <c r="D20" s="16">
        <v>1</v>
      </c>
      <c r="E20" s="17"/>
      <c r="F20" s="17">
        <f>+E20*1.2</f>
        <v>0</v>
      </c>
      <c r="G20" s="17">
        <f>+D20*E20</f>
        <v>0</v>
      </c>
      <c r="H20" s="10">
        <f>+D20*F20</f>
        <v>0</v>
      </c>
    </row>
    <row r="21" spans="1:8">
      <c r="A21" s="6"/>
      <c r="B21" s="13"/>
      <c r="C21" s="8"/>
      <c r="D21" s="9"/>
      <c r="E21" s="18"/>
      <c r="F21" s="18"/>
      <c r="G21" s="18"/>
      <c r="H21" s="10"/>
    </row>
    <row r="22" spans="1:8">
      <c r="A22" s="6">
        <v>4</v>
      </c>
      <c r="B22" s="13" t="s">
        <v>52</v>
      </c>
      <c r="C22" s="8"/>
      <c r="D22" s="9"/>
      <c r="E22" s="18"/>
      <c r="F22" s="18"/>
      <c r="G22" s="18"/>
      <c r="H22" s="10"/>
    </row>
    <row r="23" spans="1:8">
      <c r="A23" s="6"/>
      <c r="B23" s="13" t="s">
        <v>709</v>
      </c>
      <c r="C23" s="8" t="s">
        <v>135</v>
      </c>
      <c r="D23" s="16">
        <v>348.49</v>
      </c>
      <c r="E23" s="17"/>
      <c r="F23" s="17">
        <f>+E23*1.2</f>
        <v>0</v>
      </c>
      <c r="G23" s="17">
        <f>+D23*E23</f>
        <v>0</v>
      </c>
      <c r="H23" s="10">
        <f>+D23*F23</f>
        <v>0</v>
      </c>
    </row>
    <row r="24" spans="1:8">
      <c r="A24" s="6"/>
      <c r="B24" s="13"/>
      <c r="C24" s="8"/>
      <c r="D24" s="9"/>
      <c r="E24" s="18"/>
      <c r="F24" s="18"/>
      <c r="G24" s="18"/>
      <c r="H24" s="10"/>
    </row>
    <row r="25" spans="1:8" ht="76.5">
      <c r="A25" s="6">
        <v>5</v>
      </c>
      <c r="B25" s="19" t="s">
        <v>714</v>
      </c>
      <c r="C25" s="8"/>
      <c r="D25" s="9"/>
      <c r="E25" s="18"/>
      <c r="F25" s="18"/>
      <c r="G25" s="18"/>
      <c r="H25" s="10"/>
    </row>
    <row r="26" spans="1:8">
      <c r="A26" s="6"/>
      <c r="B26" s="13" t="s">
        <v>709</v>
      </c>
      <c r="C26" s="8"/>
      <c r="D26" s="9"/>
      <c r="E26" s="18"/>
      <c r="F26" s="18"/>
      <c r="G26" s="18"/>
      <c r="H26" s="10"/>
    </row>
    <row r="27" spans="1:8">
      <c r="A27" s="6"/>
      <c r="B27" s="13" t="s">
        <v>715</v>
      </c>
      <c r="C27" s="8" t="s">
        <v>135</v>
      </c>
      <c r="D27" s="16">
        <v>115.36</v>
      </c>
      <c r="E27" s="17"/>
      <c r="F27" s="17">
        <f>+E27*1.2</f>
        <v>0</v>
      </c>
      <c r="G27" s="17">
        <f>+D27*E27</f>
        <v>0</v>
      </c>
      <c r="H27" s="10">
        <f>+D27*F27</f>
        <v>0</v>
      </c>
    </row>
    <row r="28" spans="1:8">
      <c r="A28" s="6"/>
      <c r="B28" s="13" t="s">
        <v>716</v>
      </c>
      <c r="C28" s="8" t="s">
        <v>135</v>
      </c>
      <c r="D28" s="16">
        <v>92.29</v>
      </c>
      <c r="E28" s="17"/>
      <c r="F28" s="17">
        <f>+E28*1.2</f>
        <v>0</v>
      </c>
      <c r="G28" s="17">
        <f>+D28*E28</f>
        <v>0</v>
      </c>
      <c r="H28" s="10">
        <f>+D28*F28</f>
        <v>0</v>
      </c>
    </row>
    <row r="29" spans="1:8">
      <c r="A29" s="6"/>
      <c r="B29" s="13"/>
      <c r="C29" s="8"/>
      <c r="D29" s="9"/>
      <c r="E29" s="18"/>
      <c r="F29" s="17"/>
      <c r="G29" s="17"/>
      <c r="H29" s="10"/>
    </row>
    <row r="30" spans="1:8" ht="38.25">
      <c r="A30" s="6">
        <v>6</v>
      </c>
      <c r="B30" s="13" t="s">
        <v>53</v>
      </c>
      <c r="C30" s="8"/>
      <c r="D30" s="9"/>
      <c r="E30" s="18"/>
      <c r="F30" s="18"/>
      <c r="G30" s="18"/>
      <c r="H30" s="10"/>
    </row>
    <row r="31" spans="1:8">
      <c r="A31" s="6"/>
      <c r="B31" s="13" t="s">
        <v>709</v>
      </c>
      <c r="C31" s="8" t="s">
        <v>135</v>
      </c>
      <c r="D31" s="16">
        <v>2</v>
      </c>
      <c r="E31" s="17"/>
      <c r="F31" s="17">
        <f>+E31*1.2</f>
        <v>0</v>
      </c>
      <c r="G31" s="17">
        <f>+D31*E31</f>
        <v>0</v>
      </c>
      <c r="H31" s="10">
        <f>+D31*F31</f>
        <v>0</v>
      </c>
    </row>
    <row r="32" spans="1:8">
      <c r="A32" s="6"/>
      <c r="B32" s="13"/>
      <c r="C32" s="8"/>
      <c r="D32" s="9"/>
      <c r="E32" s="18"/>
      <c r="F32" s="18"/>
      <c r="G32" s="18"/>
      <c r="H32" s="10"/>
    </row>
    <row r="33" spans="1:8">
      <c r="A33" s="6"/>
      <c r="B33" s="12" t="s">
        <v>54</v>
      </c>
      <c r="C33" s="8"/>
      <c r="D33" s="9"/>
      <c r="E33" s="18"/>
      <c r="F33" s="18"/>
      <c r="G33" s="20">
        <f>SUM(G14:G32)</f>
        <v>0</v>
      </c>
      <c r="H33" s="21">
        <f>SUM(H14:H31)</f>
        <v>0</v>
      </c>
    </row>
    <row r="34" spans="1:8">
      <c r="A34" s="6"/>
      <c r="B34" s="7"/>
      <c r="C34" s="8"/>
      <c r="D34" s="9"/>
      <c r="E34" s="9"/>
      <c r="F34" s="9"/>
      <c r="G34" s="9"/>
      <c r="H34" s="10"/>
    </row>
    <row r="35" spans="1:8">
      <c r="A35" s="11" t="s">
        <v>10</v>
      </c>
      <c r="B35" s="12" t="s">
        <v>56</v>
      </c>
      <c r="C35" s="8"/>
      <c r="D35" s="9"/>
      <c r="E35" s="9"/>
      <c r="F35" s="9"/>
      <c r="G35" s="9"/>
      <c r="H35" s="10"/>
    </row>
    <row r="36" spans="1:8">
      <c r="A36" s="6"/>
      <c r="B36" s="13"/>
      <c r="C36" s="8"/>
      <c r="D36" s="9"/>
      <c r="E36" s="9"/>
      <c r="F36" s="9"/>
      <c r="G36" s="9"/>
      <c r="H36" s="10"/>
    </row>
    <row r="37" spans="1:8">
      <c r="A37" s="11"/>
      <c r="B37" s="13" t="s">
        <v>46</v>
      </c>
      <c r="C37" s="22"/>
      <c r="D37" s="23"/>
      <c r="E37" s="23"/>
      <c r="F37" s="23"/>
      <c r="G37" s="23"/>
      <c r="H37" s="24"/>
    </row>
    <row r="38" spans="1:8" ht="63.75">
      <c r="A38" s="11"/>
      <c r="B38" s="14" t="s">
        <v>57</v>
      </c>
      <c r="C38" s="14"/>
      <c r="D38" s="14"/>
      <c r="E38" s="14"/>
      <c r="F38" s="14"/>
      <c r="G38" s="14"/>
      <c r="H38" s="14"/>
    </row>
    <row r="39" spans="1:8" ht="38.25">
      <c r="A39" s="11"/>
      <c r="B39" s="14" t="s">
        <v>58</v>
      </c>
      <c r="C39" s="14"/>
      <c r="D39" s="14"/>
      <c r="E39" s="14"/>
      <c r="F39" s="14"/>
      <c r="G39" s="14"/>
      <c r="H39" s="14"/>
    </row>
    <row r="40" spans="1:8">
      <c r="A40" s="6"/>
      <c r="B40" s="13"/>
      <c r="C40" s="8"/>
      <c r="D40" s="9"/>
      <c r="E40" s="9"/>
      <c r="F40" s="9"/>
      <c r="G40" s="9"/>
      <c r="H40" s="10"/>
    </row>
    <row r="41" spans="1:8" ht="76.5">
      <c r="A41" s="6">
        <v>1</v>
      </c>
      <c r="B41" s="19" t="s">
        <v>59</v>
      </c>
      <c r="C41" s="8"/>
      <c r="D41" s="9"/>
      <c r="E41" s="9"/>
      <c r="F41" s="9"/>
      <c r="G41" s="9"/>
      <c r="H41" s="10"/>
    </row>
    <row r="42" spans="1:8">
      <c r="A42" s="6"/>
      <c r="B42" s="13" t="s">
        <v>709</v>
      </c>
      <c r="C42" s="8" t="s">
        <v>135</v>
      </c>
      <c r="D42" s="16">
        <v>104.92</v>
      </c>
      <c r="E42" s="17"/>
      <c r="F42" s="17">
        <f>+E42*1.2</f>
        <v>0</v>
      </c>
      <c r="G42" s="10">
        <f>+D42*E42</f>
        <v>0</v>
      </c>
      <c r="H42" s="10">
        <f>+D42*F42</f>
        <v>0</v>
      </c>
    </row>
    <row r="43" spans="1:8">
      <c r="A43" s="6"/>
      <c r="B43" s="13"/>
      <c r="C43" s="8"/>
      <c r="D43" s="9"/>
      <c r="E43" s="18"/>
      <c r="F43" s="18"/>
      <c r="G43" s="10"/>
      <c r="H43" s="10"/>
    </row>
    <row r="44" spans="1:8" ht="76.5">
      <c r="A44" s="6">
        <v>2</v>
      </c>
      <c r="B44" s="19" t="s">
        <v>60</v>
      </c>
      <c r="C44" s="8"/>
      <c r="D44" s="9"/>
      <c r="E44" s="18"/>
      <c r="F44" s="18"/>
      <c r="G44" s="10"/>
      <c r="H44" s="10"/>
    </row>
    <row r="45" spans="1:8">
      <c r="A45" s="6"/>
      <c r="B45" s="13" t="s">
        <v>709</v>
      </c>
      <c r="C45" s="8" t="s">
        <v>135</v>
      </c>
      <c r="D45" s="16">
        <v>5.32</v>
      </c>
      <c r="E45" s="17"/>
      <c r="F45" s="17">
        <f>+E45*1.2</f>
        <v>0</v>
      </c>
      <c r="G45" s="10">
        <f>+D45*E45</f>
        <v>0</v>
      </c>
      <c r="H45" s="10">
        <f>+D45*F45</f>
        <v>0</v>
      </c>
    </row>
    <row r="46" spans="1:8">
      <c r="A46" s="6"/>
      <c r="B46" s="13"/>
      <c r="C46" s="8"/>
      <c r="D46" s="9"/>
      <c r="E46" s="18"/>
      <c r="F46" s="18"/>
      <c r="G46" s="10"/>
      <c r="H46" s="10"/>
    </row>
    <row r="47" spans="1:8" ht="63.75">
      <c r="A47" s="6">
        <v>3</v>
      </c>
      <c r="B47" s="13" t="s">
        <v>717</v>
      </c>
      <c r="C47" s="8"/>
      <c r="D47" s="9"/>
      <c r="E47" s="18"/>
      <c r="F47" s="18"/>
      <c r="G47" s="10"/>
      <c r="H47" s="10"/>
    </row>
    <row r="48" spans="1:8">
      <c r="A48" s="6"/>
      <c r="B48" s="13" t="s">
        <v>704</v>
      </c>
      <c r="C48" s="8" t="s">
        <v>464</v>
      </c>
      <c r="D48" s="16">
        <v>759.22</v>
      </c>
      <c r="E48" s="17"/>
      <c r="F48" s="17">
        <f>+E48*1.2</f>
        <v>0</v>
      </c>
      <c r="G48" s="10">
        <f>+D48*E48</f>
        <v>0</v>
      </c>
      <c r="H48" s="10">
        <f>+D48*F48</f>
        <v>0</v>
      </c>
    </row>
    <row r="49" spans="1:8">
      <c r="A49" s="6"/>
      <c r="B49" s="13"/>
      <c r="C49" s="8"/>
      <c r="D49" s="9"/>
      <c r="E49" s="18"/>
      <c r="F49" s="18"/>
      <c r="G49" s="10"/>
      <c r="H49" s="10"/>
    </row>
    <row r="50" spans="1:8" ht="63.75">
      <c r="A50" s="6">
        <v>4</v>
      </c>
      <c r="B50" s="13" t="s">
        <v>61</v>
      </c>
      <c r="C50" s="8"/>
      <c r="D50" s="9"/>
      <c r="E50" s="18"/>
      <c r="F50" s="18"/>
      <c r="G50" s="10"/>
      <c r="H50" s="10"/>
    </row>
    <row r="51" spans="1:8">
      <c r="A51" s="6"/>
      <c r="B51" s="13" t="s">
        <v>705</v>
      </c>
      <c r="C51" s="8"/>
      <c r="D51" s="9"/>
      <c r="E51" s="18"/>
      <c r="F51" s="17"/>
      <c r="G51" s="10"/>
      <c r="H51" s="10"/>
    </row>
    <row r="52" spans="1:8">
      <c r="A52" s="6"/>
      <c r="B52" s="13" t="s">
        <v>718</v>
      </c>
      <c r="C52" s="8" t="s">
        <v>464</v>
      </c>
      <c r="D52" s="16">
        <v>16.2</v>
      </c>
      <c r="E52" s="17"/>
      <c r="F52" s="17">
        <f>+E52*1.2</f>
        <v>0</v>
      </c>
      <c r="G52" s="10">
        <f>+D52*E52</f>
        <v>0</v>
      </c>
      <c r="H52" s="10">
        <f>+D52*F52</f>
        <v>0</v>
      </c>
    </row>
    <row r="53" spans="1:8">
      <c r="A53" s="6"/>
      <c r="B53" s="13" t="s">
        <v>719</v>
      </c>
      <c r="C53" s="8" t="s">
        <v>464</v>
      </c>
      <c r="D53" s="16">
        <v>231.13</v>
      </c>
      <c r="E53" s="17"/>
      <c r="F53" s="17">
        <f>+E53*1.2</f>
        <v>0</v>
      </c>
      <c r="G53" s="10">
        <f>+D53*E53</f>
        <v>0</v>
      </c>
      <c r="H53" s="10">
        <f>+D53*F53</f>
        <v>0</v>
      </c>
    </row>
    <row r="54" spans="1:8">
      <c r="A54" s="6"/>
      <c r="B54" s="13" t="s">
        <v>720</v>
      </c>
      <c r="C54" s="8" t="s">
        <v>464</v>
      </c>
      <c r="D54" s="16">
        <v>212.93</v>
      </c>
      <c r="E54" s="17"/>
      <c r="F54" s="17">
        <f>+E54*1.2</f>
        <v>0</v>
      </c>
      <c r="G54" s="10">
        <f>+D54*E54</f>
        <v>0</v>
      </c>
      <c r="H54" s="10">
        <f>+D54*F54</f>
        <v>0</v>
      </c>
    </row>
    <row r="55" spans="1:8">
      <c r="A55" s="6"/>
      <c r="B55" s="13" t="s">
        <v>721</v>
      </c>
      <c r="C55" s="8" t="s">
        <v>464</v>
      </c>
      <c r="D55" s="16">
        <v>228.48</v>
      </c>
      <c r="E55" s="17"/>
      <c r="F55" s="17">
        <f>+E55*1.2</f>
        <v>0</v>
      </c>
      <c r="G55" s="10">
        <f>+D55*E55</f>
        <v>0</v>
      </c>
      <c r="H55" s="10">
        <f>+D55*F55</f>
        <v>0</v>
      </c>
    </row>
    <row r="56" spans="1:8">
      <c r="A56" s="6"/>
      <c r="B56" s="13"/>
      <c r="C56" s="8"/>
      <c r="D56" s="9"/>
      <c r="E56" s="18"/>
      <c r="F56" s="18"/>
      <c r="G56" s="10"/>
      <c r="H56" s="10"/>
    </row>
    <row r="57" spans="1:8" ht="63.75">
      <c r="A57" s="6">
        <v>5</v>
      </c>
      <c r="B57" s="13" t="s">
        <v>62</v>
      </c>
      <c r="C57" s="8"/>
      <c r="D57" s="9"/>
      <c r="E57" s="18"/>
      <c r="F57" s="18"/>
      <c r="G57" s="10"/>
      <c r="H57" s="10"/>
    </row>
    <row r="58" spans="1:8">
      <c r="A58" s="6"/>
      <c r="B58" s="13" t="s">
        <v>709</v>
      </c>
      <c r="C58" s="8" t="s">
        <v>135</v>
      </c>
      <c r="D58" s="16">
        <v>23.53</v>
      </c>
      <c r="E58" s="17"/>
      <c r="F58" s="17">
        <f>+E58*1.2</f>
        <v>0</v>
      </c>
      <c r="G58" s="10">
        <f>+D58*E58</f>
        <v>0</v>
      </c>
      <c r="H58" s="10">
        <f>+D58*F58</f>
        <v>0</v>
      </c>
    </row>
    <row r="59" spans="1:8">
      <c r="A59" s="6"/>
      <c r="B59" s="13"/>
      <c r="C59" s="8"/>
      <c r="D59" s="9"/>
      <c r="E59" s="18"/>
      <c r="F59" s="18"/>
      <c r="G59" s="10"/>
      <c r="H59" s="10"/>
    </row>
    <row r="60" spans="1:8" ht="63.75">
      <c r="A60" s="6">
        <v>6</v>
      </c>
      <c r="B60" s="13" t="s">
        <v>63</v>
      </c>
      <c r="C60" s="8"/>
      <c r="D60" s="9"/>
      <c r="E60" s="18"/>
      <c r="F60" s="18"/>
      <c r="G60" s="10"/>
      <c r="H60" s="10"/>
    </row>
    <row r="61" spans="1:8">
      <c r="A61" s="6"/>
      <c r="B61" s="13" t="s">
        <v>709</v>
      </c>
      <c r="C61" s="8" t="s">
        <v>135</v>
      </c>
      <c r="D61" s="16">
        <v>1.6</v>
      </c>
      <c r="E61" s="17"/>
      <c r="F61" s="17">
        <f>+E61*1.2</f>
        <v>0</v>
      </c>
      <c r="G61" s="10">
        <f>+D61*E61</f>
        <v>0</v>
      </c>
      <c r="H61" s="10">
        <f>+D61*F61</f>
        <v>0</v>
      </c>
    </row>
    <row r="62" spans="1:8">
      <c r="A62" s="6"/>
      <c r="B62" s="13"/>
      <c r="C62" s="8"/>
      <c r="D62" s="9"/>
      <c r="E62" s="18"/>
      <c r="F62" s="18"/>
      <c r="G62" s="10"/>
      <c r="H62" s="10"/>
    </row>
    <row r="63" spans="1:8" ht="63.75">
      <c r="A63" s="6">
        <v>7</v>
      </c>
      <c r="B63" s="13" t="s">
        <v>64</v>
      </c>
      <c r="C63" s="8"/>
      <c r="D63" s="9"/>
      <c r="E63" s="18"/>
      <c r="F63" s="18"/>
      <c r="G63" s="10"/>
      <c r="H63" s="10"/>
    </row>
    <row r="64" spans="1:8">
      <c r="A64" s="6"/>
      <c r="B64" s="13" t="s">
        <v>709</v>
      </c>
      <c r="C64" s="8" t="s">
        <v>135</v>
      </c>
      <c r="D64" s="16">
        <v>24.41</v>
      </c>
      <c r="E64" s="17"/>
      <c r="F64" s="17">
        <f>+E64*1.2</f>
        <v>0</v>
      </c>
      <c r="G64" s="10">
        <f>+D64*E64</f>
        <v>0</v>
      </c>
      <c r="H64" s="10">
        <f>+D64*F64</f>
        <v>0</v>
      </c>
    </row>
    <row r="65" spans="1:8">
      <c r="A65" s="6"/>
      <c r="B65" s="13"/>
      <c r="C65" s="8"/>
      <c r="D65" s="9"/>
      <c r="E65" s="18"/>
      <c r="F65" s="18"/>
      <c r="G65" s="10"/>
      <c r="H65" s="10"/>
    </row>
    <row r="66" spans="1:8" ht="63.75">
      <c r="A66" s="6">
        <v>8</v>
      </c>
      <c r="B66" s="13" t="s">
        <v>65</v>
      </c>
      <c r="C66" s="8"/>
      <c r="D66" s="9"/>
      <c r="E66" s="18"/>
      <c r="F66" s="18"/>
      <c r="G66" s="10"/>
      <c r="H66" s="10"/>
    </row>
    <row r="67" spans="1:8">
      <c r="A67" s="6"/>
      <c r="B67" s="13" t="s">
        <v>709</v>
      </c>
      <c r="C67" s="8"/>
      <c r="D67" s="9"/>
      <c r="E67" s="18"/>
      <c r="F67" s="18"/>
      <c r="G67" s="10"/>
      <c r="H67" s="10"/>
    </row>
    <row r="68" spans="1:8">
      <c r="A68" s="6"/>
      <c r="B68" s="13" t="s">
        <v>722</v>
      </c>
      <c r="C68" s="8" t="s">
        <v>135</v>
      </c>
      <c r="D68" s="16">
        <v>3.06</v>
      </c>
      <c r="E68" s="17"/>
      <c r="F68" s="17">
        <f>+E68*1.2</f>
        <v>0</v>
      </c>
      <c r="G68" s="10">
        <f>+D68*E68</f>
        <v>0</v>
      </c>
      <c r="H68" s="10">
        <f>+D68*F68</f>
        <v>0</v>
      </c>
    </row>
    <row r="69" spans="1:8">
      <c r="A69" s="6"/>
      <c r="B69" s="13"/>
      <c r="C69" s="8"/>
      <c r="D69" s="9"/>
      <c r="E69" s="18"/>
      <c r="F69" s="18"/>
      <c r="G69" s="10"/>
      <c r="H69" s="10"/>
    </row>
    <row r="70" spans="1:8" ht="63.75">
      <c r="A70" s="6">
        <v>9</v>
      </c>
      <c r="B70" s="13" t="s">
        <v>723</v>
      </c>
      <c r="C70" s="8"/>
      <c r="D70" s="9"/>
      <c r="E70" s="18"/>
      <c r="F70" s="18"/>
      <c r="G70" s="10"/>
      <c r="H70" s="10"/>
    </row>
    <row r="71" spans="1:8">
      <c r="A71" s="6"/>
      <c r="B71" s="13" t="s">
        <v>709</v>
      </c>
      <c r="C71" s="8" t="s">
        <v>135</v>
      </c>
      <c r="D71" s="16">
        <v>19.75</v>
      </c>
      <c r="E71" s="17"/>
      <c r="F71" s="17">
        <f>+E71*1.2</f>
        <v>0</v>
      </c>
      <c r="G71" s="10">
        <f>+D71*E71</f>
        <v>0</v>
      </c>
      <c r="H71" s="10">
        <f>+D71*F71</f>
        <v>0</v>
      </c>
    </row>
    <row r="72" spans="1:8">
      <c r="A72" s="6"/>
      <c r="B72" s="13"/>
      <c r="C72" s="8"/>
      <c r="D72" s="9"/>
      <c r="E72" s="18"/>
      <c r="F72" s="18"/>
      <c r="G72" s="10"/>
      <c r="H72" s="10"/>
    </row>
    <row r="73" spans="1:8" ht="51">
      <c r="A73" s="6">
        <v>10</v>
      </c>
      <c r="B73" s="13" t="s">
        <v>724</v>
      </c>
      <c r="C73" s="8"/>
      <c r="D73" s="9"/>
      <c r="E73" s="18"/>
      <c r="F73" s="18"/>
      <c r="G73" s="10"/>
      <c r="H73" s="10"/>
    </row>
    <row r="74" spans="1:8">
      <c r="A74" s="6"/>
      <c r="B74" s="13" t="s">
        <v>709</v>
      </c>
      <c r="C74" s="8" t="s">
        <v>135</v>
      </c>
      <c r="D74" s="16">
        <v>6.98</v>
      </c>
      <c r="E74" s="17"/>
      <c r="F74" s="17">
        <f>+E74*1.2</f>
        <v>0</v>
      </c>
      <c r="G74" s="10">
        <f>+D74*E74</f>
        <v>0</v>
      </c>
      <c r="H74" s="10">
        <f>+D74*F74</f>
        <v>0</v>
      </c>
    </row>
    <row r="75" spans="1:8">
      <c r="A75" s="6"/>
      <c r="B75" s="13"/>
      <c r="C75" s="8"/>
      <c r="D75" s="9"/>
      <c r="E75" s="18"/>
      <c r="F75" s="18"/>
      <c r="G75" s="10"/>
      <c r="H75" s="10"/>
    </row>
    <row r="76" spans="1:8" ht="38.25">
      <c r="A76" s="6">
        <v>11</v>
      </c>
      <c r="B76" s="13" t="s">
        <v>725</v>
      </c>
      <c r="C76" s="8"/>
      <c r="D76" s="9"/>
      <c r="E76" s="18"/>
      <c r="F76" s="18"/>
      <c r="G76" s="10"/>
      <c r="H76" s="10"/>
    </row>
    <row r="77" spans="1:8">
      <c r="A77" s="6"/>
      <c r="B77" s="13" t="s">
        <v>709</v>
      </c>
      <c r="C77" s="8" t="s">
        <v>135</v>
      </c>
      <c r="D77" s="16">
        <v>0.56999999999999995</v>
      </c>
      <c r="E77" s="17"/>
      <c r="F77" s="17">
        <f>+E77*1.2</f>
        <v>0</v>
      </c>
      <c r="G77" s="10">
        <f>+D77*E77</f>
        <v>0</v>
      </c>
      <c r="H77" s="10">
        <f>+D77*F77</f>
        <v>0</v>
      </c>
    </row>
    <row r="78" spans="1:8">
      <c r="A78" s="6"/>
      <c r="B78" s="13"/>
      <c r="C78" s="8"/>
      <c r="D78" s="9"/>
      <c r="E78" s="18"/>
      <c r="F78" s="18"/>
      <c r="G78" s="10"/>
      <c r="H78" s="10"/>
    </row>
    <row r="79" spans="1:8" s="101" customFormat="1">
      <c r="A79" s="11"/>
      <c r="B79" s="12" t="s">
        <v>55</v>
      </c>
      <c r="C79" s="22"/>
      <c r="D79" s="23"/>
      <c r="E79" s="25"/>
      <c r="F79" s="25"/>
      <c r="G79" s="21">
        <f>SUM(G42:G78)</f>
        <v>0</v>
      </c>
      <c r="H79" s="21">
        <f>SUM(H42:H77)</f>
        <v>0</v>
      </c>
    </row>
    <row r="80" spans="1:8">
      <c r="A80" s="6"/>
      <c r="B80" s="7"/>
      <c r="C80" s="8"/>
      <c r="D80" s="9"/>
      <c r="E80" s="9"/>
      <c r="F80" s="9"/>
      <c r="G80" s="9"/>
      <c r="H80" s="10"/>
    </row>
    <row r="81" spans="1:8">
      <c r="A81" s="11" t="s">
        <v>11</v>
      </c>
      <c r="B81" s="12" t="s">
        <v>66</v>
      </c>
      <c r="C81" s="8"/>
      <c r="D81" s="9"/>
      <c r="E81" s="9"/>
      <c r="F81" s="9"/>
      <c r="G81" s="9"/>
      <c r="H81" s="10"/>
    </row>
    <row r="82" spans="1:8">
      <c r="A82" s="6"/>
      <c r="B82" s="13"/>
      <c r="C82" s="8"/>
      <c r="D82" s="9"/>
      <c r="E82" s="9"/>
      <c r="F82" s="9"/>
      <c r="G82" s="9"/>
      <c r="H82" s="10"/>
    </row>
    <row r="83" spans="1:8">
      <c r="A83" s="11"/>
      <c r="B83" s="13" t="s">
        <v>46</v>
      </c>
      <c r="C83" s="8"/>
      <c r="D83" s="9"/>
      <c r="E83" s="9"/>
      <c r="F83" s="9"/>
      <c r="G83" s="9"/>
      <c r="H83" s="10"/>
    </row>
    <row r="84" spans="1:8" ht="63.75">
      <c r="A84" s="6"/>
      <c r="B84" s="14" t="s">
        <v>67</v>
      </c>
      <c r="C84" s="14"/>
      <c r="D84" s="14"/>
      <c r="E84" s="14"/>
      <c r="F84" s="14"/>
      <c r="G84" s="14"/>
      <c r="H84" s="14"/>
    </row>
    <row r="85" spans="1:8">
      <c r="A85" s="6"/>
      <c r="B85" s="13"/>
      <c r="C85" s="8"/>
      <c r="D85" s="26"/>
      <c r="E85" s="9"/>
      <c r="F85" s="9"/>
      <c r="G85" s="9"/>
      <c r="H85" s="10"/>
    </row>
    <row r="86" spans="1:8" ht="38.25">
      <c r="A86" s="6">
        <v>1</v>
      </c>
      <c r="B86" s="13" t="s">
        <v>68</v>
      </c>
      <c r="C86" s="8" t="s">
        <v>13</v>
      </c>
      <c r="D86" s="17">
        <v>52700</v>
      </c>
      <c r="E86" s="16"/>
      <c r="F86" s="16">
        <f>+E86*1.2</f>
        <v>0</v>
      </c>
      <c r="G86" s="10">
        <f>+D86*E86</f>
        <v>0</v>
      </c>
      <c r="H86" s="10">
        <f>+D86*F86</f>
        <v>0</v>
      </c>
    </row>
    <row r="87" spans="1:8">
      <c r="A87" s="6"/>
      <c r="B87" s="14"/>
      <c r="C87" s="8"/>
      <c r="D87" s="9"/>
      <c r="E87" s="9"/>
      <c r="F87" s="9"/>
      <c r="G87" s="10"/>
      <c r="H87" s="10"/>
    </row>
    <row r="88" spans="1:8">
      <c r="A88" s="11"/>
      <c r="B88" s="27" t="s">
        <v>14</v>
      </c>
      <c r="C88" s="22"/>
      <c r="D88" s="23"/>
      <c r="E88" s="23"/>
      <c r="F88" s="23"/>
      <c r="G88" s="21">
        <f>SUM(G86:G87)</f>
        <v>0</v>
      </c>
      <c r="H88" s="21">
        <f>+H86</f>
        <v>0</v>
      </c>
    </row>
    <row r="89" spans="1:8">
      <c r="A89" s="6"/>
      <c r="B89" s="14"/>
      <c r="C89" s="8"/>
      <c r="D89" s="9"/>
      <c r="E89" s="9"/>
      <c r="F89" s="9"/>
      <c r="G89" s="9"/>
      <c r="H89" s="10"/>
    </row>
    <row r="90" spans="1:8">
      <c r="A90" s="11" t="s">
        <v>12</v>
      </c>
      <c r="B90" s="12" t="s">
        <v>69</v>
      </c>
      <c r="C90" s="8"/>
      <c r="D90" s="9"/>
      <c r="E90" s="9"/>
      <c r="F90" s="9"/>
      <c r="G90" s="9"/>
      <c r="H90" s="10"/>
    </row>
    <row r="91" spans="1:8">
      <c r="A91" s="6"/>
      <c r="B91" s="13"/>
      <c r="C91" s="8"/>
      <c r="D91" s="9"/>
      <c r="E91" s="9"/>
      <c r="F91" s="9"/>
      <c r="G91" s="9"/>
      <c r="H91" s="10"/>
    </row>
    <row r="92" spans="1:8">
      <c r="A92" s="6"/>
      <c r="B92" s="13" t="s">
        <v>46</v>
      </c>
      <c r="C92" s="22"/>
      <c r="D92" s="23"/>
      <c r="E92" s="23"/>
      <c r="F92" s="23"/>
      <c r="G92" s="23"/>
      <c r="H92" s="24"/>
    </row>
    <row r="93" spans="1:8" ht="38.25">
      <c r="A93" s="6"/>
      <c r="B93" s="14" t="s">
        <v>70</v>
      </c>
      <c r="C93" s="14"/>
      <c r="D93" s="14"/>
      <c r="E93" s="14"/>
      <c r="F93" s="14"/>
      <c r="G93" s="14"/>
      <c r="H93" s="14"/>
    </row>
    <row r="94" spans="1:8" ht="63.75">
      <c r="A94" s="6"/>
      <c r="B94" s="14" t="s">
        <v>71</v>
      </c>
      <c r="C94" s="14"/>
      <c r="D94" s="14"/>
      <c r="E94" s="14"/>
      <c r="F94" s="14"/>
      <c r="G94" s="14"/>
      <c r="H94" s="14"/>
    </row>
    <row r="95" spans="1:8" ht="51">
      <c r="A95" s="6"/>
      <c r="B95" s="14" t="s">
        <v>72</v>
      </c>
      <c r="C95" s="14"/>
      <c r="D95" s="14"/>
      <c r="E95" s="14"/>
      <c r="F95" s="14"/>
      <c r="G95" s="14"/>
      <c r="H95" s="14"/>
    </row>
    <row r="96" spans="1:8" ht="38.25">
      <c r="A96" s="6"/>
      <c r="B96" s="14" t="s">
        <v>73</v>
      </c>
      <c r="C96" s="14"/>
      <c r="D96" s="14"/>
      <c r="E96" s="14"/>
      <c r="F96" s="14"/>
      <c r="G96" s="14"/>
      <c r="H96" s="14"/>
    </row>
    <row r="97" spans="1:8">
      <c r="A97" s="6"/>
      <c r="B97" s="13"/>
      <c r="C97" s="8"/>
      <c r="D97" s="9"/>
      <c r="E97" s="9"/>
      <c r="F97" s="9"/>
      <c r="G97" s="9"/>
      <c r="H97" s="10"/>
    </row>
    <row r="98" spans="1:8" ht="25.5">
      <c r="A98" s="6">
        <v>1</v>
      </c>
      <c r="B98" s="13" t="s">
        <v>726</v>
      </c>
      <c r="C98" s="8"/>
      <c r="D98" s="9"/>
      <c r="E98" s="18"/>
      <c r="F98" s="18"/>
      <c r="G98" s="18"/>
      <c r="H98" s="10"/>
    </row>
    <row r="99" spans="1:8">
      <c r="A99" s="6"/>
      <c r="B99" s="13" t="s">
        <v>709</v>
      </c>
      <c r="C99" s="8" t="s">
        <v>135</v>
      </c>
      <c r="D99" s="10">
        <v>140.69</v>
      </c>
      <c r="E99" s="10"/>
      <c r="F99" s="10">
        <f>+E99*1.2</f>
        <v>0</v>
      </c>
      <c r="G99" s="10">
        <f>+D99*E99</f>
        <v>0</v>
      </c>
      <c r="H99" s="10">
        <f>+D99*F99</f>
        <v>0</v>
      </c>
    </row>
    <row r="100" spans="1:8">
      <c r="A100" s="6"/>
      <c r="B100" s="13"/>
      <c r="C100" s="8"/>
      <c r="D100" s="10"/>
      <c r="E100" s="10"/>
      <c r="F100" s="10"/>
      <c r="G100" s="10"/>
      <c r="H100" s="10"/>
    </row>
    <row r="101" spans="1:8" ht="38.25">
      <c r="A101" s="6">
        <v>2</v>
      </c>
      <c r="B101" s="13" t="s">
        <v>727</v>
      </c>
      <c r="C101" s="8"/>
      <c r="D101" s="10"/>
      <c r="E101" s="10"/>
      <c r="F101" s="10"/>
      <c r="G101" s="10"/>
      <c r="H101" s="10"/>
    </row>
    <row r="102" spans="1:8">
      <c r="A102" s="6"/>
      <c r="B102" s="13" t="s">
        <v>709</v>
      </c>
      <c r="C102" s="8" t="s">
        <v>135</v>
      </c>
      <c r="D102" s="10">
        <v>8.91</v>
      </c>
      <c r="E102" s="10"/>
      <c r="F102" s="10">
        <f>+E102*1.2</f>
        <v>0</v>
      </c>
      <c r="G102" s="10">
        <f>+D102*E102</f>
        <v>0</v>
      </c>
      <c r="H102" s="10">
        <f>+D102*F102</f>
        <v>0</v>
      </c>
    </row>
    <row r="103" spans="1:8">
      <c r="A103" s="6"/>
      <c r="B103" s="13"/>
      <c r="C103" s="8"/>
      <c r="D103" s="10"/>
      <c r="E103" s="10"/>
      <c r="F103" s="10"/>
      <c r="G103" s="10"/>
      <c r="H103" s="10"/>
    </row>
    <row r="104" spans="1:8" ht="25.5">
      <c r="A104" s="6">
        <v>3</v>
      </c>
      <c r="B104" s="13" t="s">
        <v>728</v>
      </c>
      <c r="C104" s="8"/>
      <c r="D104" s="10"/>
      <c r="E104" s="10"/>
      <c r="F104" s="10"/>
      <c r="G104" s="10"/>
      <c r="H104" s="10"/>
    </row>
    <row r="105" spans="1:8">
      <c r="A105" s="6"/>
      <c r="B105" s="13" t="s">
        <v>729</v>
      </c>
      <c r="C105" s="8" t="s">
        <v>135</v>
      </c>
      <c r="D105" s="10">
        <v>40.33</v>
      </c>
      <c r="E105" s="10"/>
      <c r="F105" s="10">
        <f>+E105*1.2</f>
        <v>0</v>
      </c>
      <c r="G105" s="10">
        <f>+D105*E105</f>
        <v>0</v>
      </c>
      <c r="H105" s="10">
        <f>+D105*F105</f>
        <v>0</v>
      </c>
    </row>
    <row r="106" spans="1:8">
      <c r="A106" s="6"/>
      <c r="B106" s="13" t="s">
        <v>730</v>
      </c>
      <c r="C106" s="8" t="s">
        <v>464</v>
      </c>
      <c r="D106" s="10">
        <v>263.11</v>
      </c>
      <c r="E106" s="10"/>
      <c r="F106" s="10">
        <f>+E106*1.2</f>
        <v>0</v>
      </c>
      <c r="G106" s="10">
        <f>+D106*E106</f>
        <v>0</v>
      </c>
      <c r="H106" s="10">
        <f>+D106*F106</f>
        <v>0</v>
      </c>
    </row>
    <row r="107" spans="1:8">
      <c r="A107" s="6"/>
      <c r="B107" s="13"/>
      <c r="C107" s="8"/>
      <c r="D107" s="10"/>
      <c r="E107" s="10"/>
      <c r="F107" s="10"/>
      <c r="G107" s="10"/>
      <c r="H107" s="10"/>
    </row>
    <row r="108" spans="1:8" ht="25.5">
      <c r="A108" s="6">
        <v>4</v>
      </c>
      <c r="B108" s="13" t="s">
        <v>74</v>
      </c>
      <c r="C108" s="8"/>
      <c r="D108" s="10"/>
      <c r="E108" s="10"/>
      <c r="F108" s="10"/>
      <c r="G108" s="10"/>
      <c r="H108" s="10"/>
    </row>
    <row r="109" spans="1:8">
      <c r="A109" s="6"/>
      <c r="B109" s="13" t="s">
        <v>704</v>
      </c>
      <c r="C109" s="8" t="s">
        <v>464</v>
      </c>
      <c r="D109" s="10">
        <v>1936.32</v>
      </c>
      <c r="E109" s="10"/>
      <c r="F109" s="10">
        <f>+E109*1.2</f>
        <v>0</v>
      </c>
      <c r="G109" s="10">
        <f>+D109*E109</f>
        <v>0</v>
      </c>
      <c r="H109" s="10">
        <f>+D109*F109</f>
        <v>0</v>
      </c>
    </row>
    <row r="110" spans="1:8">
      <c r="A110" s="6"/>
      <c r="B110" s="13"/>
      <c r="C110" s="8"/>
      <c r="D110" s="10"/>
      <c r="E110" s="10"/>
      <c r="F110" s="10"/>
      <c r="G110" s="10"/>
      <c r="H110" s="10"/>
    </row>
    <row r="111" spans="1:8" ht="38.25">
      <c r="A111" s="6">
        <v>5</v>
      </c>
      <c r="B111" s="13" t="s">
        <v>731</v>
      </c>
      <c r="C111" s="8"/>
      <c r="D111" s="10"/>
      <c r="E111" s="10"/>
      <c r="F111" s="10"/>
      <c r="G111" s="10"/>
      <c r="H111" s="10"/>
    </row>
    <row r="112" spans="1:8">
      <c r="A112" s="6"/>
      <c r="B112" s="13" t="s">
        <v>704</v>
      </c>
      <c r="C112" s="8" t="s">
        <v>464</v>
      </c>
      <c r="D112" s="10">
        <v>668.96</v>
      </c>
      <c r="E112" s="10"/>
      <c r="F112" s="10">
        <f>+E112*1.2</f>
        <v>0</v>
      </c>
      <c r="G112" s="10">
        <f>+D112*E112</f>
        <v>0</v>
      </c>
      <c r="H112" s="10">
        <f>+D112*F112</f>
        <v>0</v>
      </c>
    </row>
    <row r="113" spans="1:8">
      <c r="A113" s="6"/>
      <c r="B113" s="13"/>
      <c r="C113" s="8"/>
      <c r="D113" s="10"/>
      <c r="E113" s="10"/>
      <c r="F113" s="10"/>
      <c r="G113" s="10"/>
      <c r="H113" s="10"/>
    </row>
    <row r="114" spans="1:8" ht="38.25">
      <c r="A114" s="6">
        <v>6</v>
      </c>
      <c r="B114" s="13" t="s">
        <v>732</v>
      </c>
      <c r="C114" s="8"/>
      <c r="D114" s="10"/>
      <c r="E114" s="10"/>
      <c r="F114" s="10"/>
      <c r="G114" s="10"/>
      <c r="H114" s="10"/>
    </row>
    <row r="115" spans="1:8">
      <c r="A115" s="6"/>
      <c r="B115" s="13" t="s">
        <v>704</v>
      </c>
      <c r="C115" s="8" t="s">
        <v>464</v>
      </c>
      <c r="D115" s="10">
        <v>701.01</v>
      </c>
      <c r="E115" s="10"/>
      <c r="F115" s="10">
        <f>+E115*1.2</f>
        <v>0</v>
      </c>
      <c r="G115" s="10">
        <f>+D115*E115</f>
        <v>0</v>
      </c>
      <c r="H115" s="10">
        <f>+D115*F115</f>
        <v>0</v>
      </c>
    </row>
    <row r="116" spans="1:8">
      <c r="A116" s="6"/>
      <c r="B116" s="13"/>
      <c r="C116" s="8"/>
      <c r="D116" s="9"/>
      <c r="E116" s="18"/>
      <c r="F116" s="18"/>
      <c r="G116" s="10"/>
      <c r="H116" s="10"/>
    </row>
    <row r="117" spans="1:8">
      <c r="A117" s="11"/>
      <c r="B117" s="12" t="s">
        <v>76</v>
      </c>
      <c r="C117" s="22"/>
      <c r="D117" s="23"/>
      <c r="E117" s="25"/>
      <c r="F117" s="25"/>
      <c r="G117" s="21">
        <f>SUM(G99:G116)</f>
        <v>0</v>
      </c>
      <c r="H117" s="21">
        <f>SUM(H99:H115)</f>
        <v>0</v>
      </c>
    </row>
    <row r="118" spans="1:8">
      <c r="A118" s="6"/>
      <c r="B118" s="28"/>
      <c r="C118" s="8"/>
      <c r="D118" s="9"/>
      <c r="E118" s="9"/>
      <c r="F118" s="9"/>
      <c r="G118" s="9"/>
      <c r="H118" s="10"/>
    </row>
    <row r="119" spans="1:8" s="101" customFormat="1">
      <c r="A119" s="11" t="s">
        <v>15</v>
      </c>
      <c r="B119" s="12" t="s">
        <v>77</v>
      </c>
      <c r="C119" s="22"/>
      <c r="D119" s="23"/>
      <c r="E119" s="23"/>
      <c r="F119" s="23"/>
      <c r="G119" s="23"/>
      <c r="H119" s="21"/>
    </row>
    <row r="120" spans="1:8" s="101" customFormat="1">
      <c r="A120" s="11"/>
      <c r="B120" s="13"/>
      <c r="C120" s="22"/>
      <c r="D120" s="23"/>
      <c r="E120" s="23"/>
      <c r="F120" s="23"/>
      <c r="G120" s="23"/>
      <c r="H120" s="21"/>
    </row>
    <row r="121" spans="1:8" s="101" customFormat="1">
      <c r="A121" s="11"/>
      <c r="B121" s="13" t="s">
        <v>46</v>
      </c>
      <c r="C121" s="22"/>
      <c r="D121" s="23"/>
      <c r="E121" s="23"/>
      <c r="F121" s="23"/>
      <c r="G121" s="23"/>
      <c r="H121" s="21"/>
    </row>
    <row r="122" spans="1:8" s="101" customFormat="1" ht="51">
      <c r="A122" s="11"/>
      <c r="B122" s="14" t="s">
        <v>78</v>
      </c>
      <c r="C122" s="14"/>
      <c r="D122" s="14"/>
      <c r="E122" s="14"/>
      <c r="F122" s="14"/>
      <c r="G122" s="14"/>
      <c r="H122" s="14"/>
    </row>
    <row r="123" spans="1:8" s="101" customFormat="1" ht="25.5">
      <c r="A123" s="11"/>
      <c r="B123" s="14" t="s">
        <v>79</v>
      </c>
      <c r="C123" s="14"/>
      <c r="D123" s="14"/>
      <c r="E123" s="14"/>
      <c r="F123" s="14"/>
      <c r="G123" s="14"/>
      <c r="H123" s="14"/>
    </row>
    <row r="124" spans="1:8" s="101" customFormat="1">
      <c r="A124" s="11"/>
      <c r="B124" s="13"/>
      <c r="C124" s="15"/>
      <c r="D124" s="9"/>
      <c r="E124" s="9"/>
      <c r="F124" s="9"/>
      <c r="G124" s="9"/>
      <c r="H124" s="10"/>
    </row>
    <row r="125" spans="1:8" s="101" customFormat="1" ht="38.25">
      <c r="A125" s="6">
        <v>1</v>
      </c>
      <c r="B125" s="13" t="s">
        <v>80</v>
      </c>
      <c r="C125" s="15"/>
      <c r="D125" s="9"/>
      <c r="E125" s="9"/>
      <c r="F125" s="9"/>
      <c r="G125" s="9"/>
      <c r="H125" s="10"/>
    </row>
    <row r="126" spans="1:8" s="101" customFormat="1">
      <c r="A126" s="6"/>
      <c r="B126" s="13" t="s">
        <v>704</v>
      </c>
      <c r="C126" s="8" t="s">
        <v>464</v>
      </c>
      <c r="D126" s="16">
        <v>759.22</v>
      </c>
      <c r="E126" s="17"/>
      <c r="F126" s="17">
        <f>+E126*1.2</f>
        <v>0</v>
      </c>
      <c r="G126" s="10">
        <f>+D126*E126</f>
        <v>0</v>
      </c>
      <c r="H126" s="10">
        <f>+D126*F126</f>
        <v>0</v>
      </c>
    </row>
    <row r="127" spans="1:8" s="101" customFormat="1">
      <c r="A127" s="6"/>
      <c r="B127" s="13"/>
      <c r="C127" s="15"/>
      <c r="D127" s="9"/>
      <c r="E127" s="18"/>
      <c r="F127" s="18"/>
      <c r="G127" s="10"/>
      <c r="H127" s="21"/>
    </row>
    <row r="128" spans="1:8" s="101" customFormat="1" ht="51">
      <c r="A128" s="6">
        <v>2</v>
      </c>
      <c r="B128" s="13" t="s">
        <v>4</v>
      </c>
      <c r="C128" s="15"/>
      <c r="D128" s="9"/>
      <c r="E128" s="18"/>
      <c r="F128" s="18"/>
      <c r="G128" s="10"/>
      <c r="H128" s="21"/>
    </row>
    <row r="129" spans="1:8" s="101" customFormat="1">
      <c r="A129" s="6"/>
      <c r="B129" s="13" t="s">
        <v>704</v>
      </c>
      <c r="C129" s="8" t="s">
        <v>464</v>
      </c>
      <c r="D129" s="16">
        <v>877.3</v>
      </c>
      <c r="E129" s="17"/>
      <c r="F129" s="17">
        <f>+E129*1.2</f>
        <v>0</v>
      </c>
      <c r="G129" s="10">
        <f>+D129*E129</f>
        <v>0</v>
      </c>
      <c r="H129" s="10">
        <f>+D129*F129</f>
        <v>0</v>
      </c>
    </row>
    <row r="130" spans="1:8" s="101" customFormat="1">
      <c r="A130" s="6"/>
      <c r="B130" s="13"/>
      <c r="C130" s="15"/>
      <c r="D130" s="9"/>
      <c r="E130" s="18"/>
      <c r="F130" s="18"/>
      <c r="G130" s="10"/>
      <c r="H130" s="21"/>
    </row>
    <row r="131" spans="1:8" s="101" customFormat="1" ht="51">
      <c r="A131" s="6">
        <v>3</v>
      </c>
      <c r="B131" s="13" t="s">
        <v>5</v>
      </c>
      <c r="C131" s="15"/>
      <c r="D131" s="9"/>
      <c r="E131" s="18"/>
      <c r="F131" s="18"/>
      <c r="G131" s="10"/>
      <c r="H131" s="21"/>
    </row>
    <row r="132" spans="1:8" s="101" customFormat="1">
      <c r="A132" s="6"/>
      <c r="B132" s="13" t="s">
        <v>704</v>
      </c>
      <c r="C132" s="8" t="s">
        <v>464</v>
      </c>
      <c r="D132" s="16">
        <v>127.05</v>
      </c>
      <c r="E132" s="17"/>
      <c r="F132" s="17">
        <f>+E132*1.2</f>
        <v>0</v>
      </c>
      <c r="G132" s="10">
        <f>+D132*E132</f>
        <v>0</v>
      </c>
      <c r="H132" s="10">
        <f>+D132*F132</f>
        <v>0</v>
      </c>
    </row>
    <row r="133" spans="1:8" s="101" customFormat="1">
      <c r="A133" s="6"/>
      <c r="B133" s="13"/>
      <c r="C133" s="8"/>
      <c r="D133" s="9"/>
      <c r="E133" s="18"/>
      <c r="F133" s="18"/>
      <c r="G133" s="10"/>
      <c r="H133" s="21"/>
    </row>
    <row r="134" spans="1:8" s="101" customFormat="1" ht="25.5">
      <c r="A134" s="6">
        <v>4</v>
      </c>
      <c r="B134" s="13" t="s">
        <v>6</v>
      </c>
      <c r="C134" s="8"/>
      <c r="D134" s="9"/>
      <c r="E134" s="18"/>
      <c r="F134" s="18"/>
      <c r="G134" s="10"/>
      <c r="H134" s="21"/>
    </row>
    <row r="135" spans="1:8" s="101" customFormat="1">
      <c r="A135" s="6"/>
      <c r="B135" s="13" t="s">
        <v>704</v>
      </c>
      <c r="C135" s="8" t="s">
        <v>464</v>
      </c>
      <c r="D135" s="16">
        <v>910.46</v>
      </c>
      <c r="E135" s="17"/>
      <c r="F135" s="17">
        <f>+E135*1.2</f>
        <v>0</v>
      </c>
      <c r="G135" s="10">
        <f>+D135*E135</f>
        <v>0</v>
      </c>
      <c r="H135" s="10">
        <f>+D135*F135</f>
        <v>0</v>
      </c>
    </row>
    <row r="136" spans="1:8" s="101" customFormat="1">
      <c r="A136" s="6"/>
      <c r="B136" s="13"/>
      <c r="C136" s="8"/>
      <c r="D136" s="9"/>
      <c r="E136" s="18"/>
      <c r="F136" s="18"/>
      <c r="G136" s="10"/>
      <c r="H136" s="21"/>
    </row>
    <row r="137" spans="1:8" s="101" customFormat="1" ht="51">
      <c r="A137" s="6">
        <v>5</v>
      </c>
      <c r="B137" s="13" t="s">
        <v>733</v>
      </c>
      <c r="C137" s="15"/>
      <c r="D137" s="9"/>
      <c r="E137" s="18"/>
      <c r="F137" s="18"/>
      <c r="G137" s="10"/>
      <c r="H137" s="21"/>
    </row>
    <row r="138" spans="1:8" s="101" customFormat="1">
      <c r="A138" s="6"/>
      <c r="B138" s="13" t="s">
        <v>704</v>
      </c>
      <c r="C138" s="8" t="s">
        <v>464</v>
      </c>
      <c r="D138" s="16">
        <v>980.43</v>
      </c>
      <c r="E138" s="17"/>
      <c r="F138" s="17">
        <f>+E138*1.2</f>
        <v>0</v>
      </c>
      <c r="G138" s="10">
        <f>+D138*E138</f>
        <v>0</v>
      </c>
      <c r="H138" s="10">
        <f>+D138*F138</f>
        <v>0</v>
      </c>
    </row>
    <row r="139" spans="1:8" s="101" customFormat="1">
      <c r="A139" s="6"/>
      <c r="B139" s="13"/>
      <c r="C139" s="8"/>
      <c r="D139" s="9"/>
      <c r="E139" s="18"/>
      <c r="F139" s="18"/>
      <c r="G139" s="10"/>
      <c r="H139" s="21"/>
    </row>
    <row r="140" spans="1:8" s="101" customFormat="1" ht="63.75">
      <c r="A140" s="6">
        <v>6</v>
      </c>
      <c r="B140" s="13" t="s">
        <v>734</v>
      </c>
      <c r="C140" s="8"/>
      <c r="D140" s="9"/>
      <c r="E140" s="18"/>
      <c r="F140" s="18"/>
      <c r="G140" s="10"/>
      <c r="H140" s="21"/>
    </row>
    <row r="141" spans="1:8" s="101" customFormat="1">
      <c r="A141" s="6"/>
      <c r="B141" s="13" t="s">
        <v>704</v>
      </c>
      <c r="C141" s="8" t="s">
        <v>464</v>
      </c>
      <c r="D141" s="16">
        <v>162.25</v>
      </c>
      <c r="E141" s="17"/>
      <c r="F141" s="17">
        <f>+E141*1.2</f>
        <v>0</v>
      </c>
      <c r="G141" s="10">
        <f>+D141*E141</f>
        <v>0</v>
      </c>
      <c r="H141" s="10">
        <f>+D141*F141</f>
        <v>0</v>
      </c>
    </row>
    <row r="142" spans="1:8" s="101" customFormat="1">
      <c r="A142" s="6"/>
      <c r="B142" s="13"/>
      <c r="C142" s="15"/>
      <c r="D142" s="9"/>
      <c r="E142" s="18"/>
      <c r="F142" s="18"/>
      <c r="G142" s="10"/>
      <c r="H142" s="21"/>
    </row>
    <row r="143" spans="1:8" s="101" customFormat="1" ht="51">
      <c r="A143" s="6">
        <v>7</v>
      </c>
      <c r="B143" s="13" t="s">
        <v>735</v>
      </c>
      <c r="C143" s="15"/>
      <c r="D143" s="9"/>
      <c r="E143" s="18"/>
      <c r="F143" s="18"/>
      <c r="G143" s="10"/>
      <c r="H143" s="21"/>
    </row>
    <row r="144" spans="1:8" s="101" customFormat="1">
      <c r="A144" s="6"/>
      <c r="B144" s="13" t="s">
        <v>704</v>
      </c>
      <c r="C144" s="8" t="s">
        <v>464</v>
      </c>
      <c r="D144" s="16">
        <v>668.96</v>
      </c>
      <c r="E144" s="17"/>
      <c r="F144" s="17">
        <f>+E144*1.2</f>
        <v>0</v>
      </c>
      <c r="G144" s="10">
        <f>+D144*E144</f>
        <v>0</v>
      </c>
      <c r="H144" s="10">
        <f>+D144*F144</f>
        <v>0</v>
      </c>
    </row>
    <row r="145" spans="1:13" s="101" customFormat="1">
      <c r="A145" s="6"/>
      <c r="B145" s="13"/>
      <c r="C145" s="15"/>
      <c r="D145" s="9"/>
      <c r="E145" s="18"/>
      <c r="F145" s="18"/>
      <c r="G145" s="10"/>
      <c r="H145" s="21"/>
    </row>
    <row r="146" spans="1:13" s="101" customFormat="1" ht="38.25">
      <c r="A146" s="6">
        <v>8</v>
      </c>
      <c r="B146" s="13" t="s">
        <v>736</v>
      </c>
      <c r="C146" s="15"/>
      <c r="D146" s="9"/>
      <c r="E146" s="18"/>
      <c r="F146" s="18"/>
      <c r="G146" s="10"/>
      <c r="H146" s="21"/>
    </row>
    <row r="147" spans="1:13" s="101" customFormat="1">
      <c r="A147" s="6"/>
      <c r="B147" s="13" t="s">
        <v>704</v>
      </c>
      <c r="C147" s="8" t="s">
        <v>464</v>
      </c>
      <c r="D147" s="16">
        <v>714.9</v>
      </c>
      <c r="E147" s="17"/>
      <c r="F147" s="17">
        <f>+E147*1.2</f>
        <v>0</v>
      </c>
      <c r="G147" s="10">
        <f>+D147*E147</f>
        <v>0</v>
      </c>
      <c r="H147" s="10">
        <f>+D147*F147</f>
        <v>0</v>
      </c>
    </row>
    <row r="148" spans="1:13">
      <c r="A148" s="6"/>
      <c r="B148" s="13"/>
      <c r="C148" s="8"/>
      <c r="D148" s="9"/>
      <c r="E148" s="18"/>
      <c r="F148" s="18"/>
      <c r="G148" s="10"/>
      <c r="H148" s="10"/>
    </row>
    <row r="149" spans="1:13">
      <c r="A149" s="11"/>
      <c r="B149" s="12" t="s">
        <v>81</v>
      </c>
      <c r="C149" s="22"/>
      <c r="D149" s="23"/>
      <c r="E149" s="25"/>
      <c r="F149" s="25"/>
      <c r="G149" s="21">
        <f>SUM(G126:G148)</f>
        <v>0</v>
      </c>
      <c r="H149" s="21">
        <f>SUM(H125:H147)</f>
        <v>0</v>
      </c>
    </row>
    <row r="150" spans="1:13">
      <c r="A150" s="6"/>
      <c r="B150" s="28"/>
      <c r="C150" s="8"/>
      <c r="D150" s="9"/>
      <c r="E150" s="9"/>
      <c r="F150" s="9"/>
      <c r="G150" s="9"/>
      <c r="H150" s="10"/>
    </row>
    <row r="151" spans="1:13" s="101" customFormat="1">
      <c r="A151" s="11" t="s">
        <v>17</v>
      </c>
      <c r="B151" s="12" t="s">
        <v>82</v>
      </c>
      <c r="C151" s="22"/>
      <c r="D151" s="23"/>
      <c r="E151" s="23"/>
      <c r="F151" s="23"/>
      <c r="G151" s="23"/>
      <c r="H151" s="21"/>
    </row>
    <row r="152" spans="1:13" s="101" customFormat="1">
      <c r="A152" s="11"/>
      <c r="B152" s="13"/>
      <c r="C152" s="22"/>
      <c r="D152" s="23"/>
      <c r="E152" s="23"/>
      <c r="F152" s="23"/>
      <c r="G152" s="23"/>
      <c r="H152" s="21"/>
    </row>
    <row r="153" spans="1:13" s="101" customFormat="1">
      <c r="A153" s="11"/>
      <c r="B153" s="13" t="s">
        <v>46</v>
      </c>
      <c r="C153" s="22"/>
      <c r="D153" s="23"/>
      <c r="E153" s="23"/>
      <c r="F153" s="23"/>
      <c r="G153" s="23"/>
      <c r="H153" s="21"/>
    </row>
    <row r="154" spans="1:13" s="101" customFormat="1" ht="25.5">
      <c r="A154" s="11"/>
      <c r="B154" s="14" t="s">
        <v>83</v>
      </c>
      <c r="C154" s="14"/>
      <c r="D154" s="14"/>
      <c r="E154" s="14"/>
      <c r="F154" s="14"/>
      <c r="G154" s="14"/>
      <c r="H154" s="14"/>
    </row>
    <row r="155" spans="1:13" s="101" customFormat="1" ht="25.5">
      <c r="A155" s="11"/>
      <c r="B155" s="14" t="s">
        <v>84</v>
      </c>
      <c r="C155" s="14"/>
      <c r="D155" s="14"/>
      <c r="E155" s="14"/>
      <c r="F155" s="14"/>
      <c r="G155" s="14"/>
      <c r="H155" s="14"/>
    </row>
    <row r="156" spans="1:13" s="101" customFormat="1">
      <c r="A156" s="11"/>
      <c r="B156" s="13"/>
      <c r="C156" s="22"/>
      <c r="D156" s="23"/>
      <c r="E156" s="23"/>
      <c r="F156" s="23"/>
      <c r="G156" s="23"/>
      <c r="H156" s="21"/>
    </row>
    <row r="157" spans="1:13" s="101" customFormat="1" ht="370.5" thickBot="1">
      <c r="A157" s="133">
        <v>1</v>
      </c>
      <c r="B157" s="139" t="s">
        <v>744</v>
      </c>
      <c r="C157" s="22"/>
      <c r="D157" s="23"/>
      <c r="E157" s="23"/>
      <c r="F157" s="23"/>
      <c r="G157" s="23"/>
      <c r="H157" s="21"/>
    </row>
    <row r="158" spans="1:13" s="101" customFormat="1" ht="114.75">
      <c r="A158" s="133"/>
      <c r="B158" s="138" t="s">
        <v>766</v>
      </c>
      <c r="C158" s="22"/>
      <c r="D158" s="23"/>
      <c r="E158" s="23"/>
      <c r="F158" s="23"/>
      <c r="G158" s="23"/>
      <c r="H158" s="21"/>
    </row>
    <row r="159" spans="1:13" s="101" customFormat="1">
      <c r="A159" s="11"/>
      <c r="B159" s="13" t="s">
        <v>85</v>
      </c>
      <c r="C159" s="22"/>
      <c r="D159" s="23"/>
      <c r="E159" s="23"/>
      <c r="F159" s="23"/>
      <c r="G159" s="23"/>
      <c r="H159" s="21"/>
    </row>
    <row r="160" spans="1:13" s="101" customFormat="1">
      <c r="A160" s="11"/>
      <c r="B160" s="13" t="s">
        <v>26</v>
      </c>
      <c r="C160" s="8" t="s">
        <v>137</v>
      </c>
      <c r="D160" s="16">
        <v>1</v>
      </c>
      <c r="E160" s="10"/>
      <c r="F160" s="10">
        <f t="shared" ref="F160:F166" si="0">+E160*1.2</f>
        <v>0</v>
      </c>
      <c r="G160" s="10">
        <f t="shared" ref="G160:G166" si="1">+D160*E160</f>
        <v>0</v>
      </c>
      <c r="H160" s="10">
        <f t="shared" ref="H160:H166" si="2">+D160*F160</f>
        <v>0</v>
      </c>
      <c r="L160" s="101">
        <f>7.1*2.5</f>
        <v>17.75</v>
      </c>
      <c r="M160" s="101">
        <f t="shared" ref="M160:M165" si="3">+L160*150*120</f>
        <v>319500</v>
      </c>
    </row>
    <row r="161" spans="1:13" s="101" customFormat="1">
      <c r="A161" s="11"/>
      <c r="B161" s="13" t="s">
        <v>27</v>
      </c>
      <c r="C161" s="8" t="s">
        <v>137</v>
      </c>
      <c r="D161" s="16">
        <v>1</v>
      </c>
      <c r="E161" s="10"/>
      <c r="F161" s="10">
        <f t="shared" si="0"/>
        <v>0</v>
      </c>
      <c r="G161" s="10">
        <f t="shared" si="1"/>
        <v>0</v>
      </c>
      <c r="H161" s="10">
        <f t="shared" si="2"/>
        <v>0</v>
      </c>
      <c r="L161" s="101">
        <v>10</v>
      </c>
      <c r="M161" s="101">
        <f t="shared" si="3"/>
        <v>180000</v>
      </c>
    </row>
    <row r="162" spans="1:13" s="101" customFormat="1">
      <c r="A162" s="11"/>
      <c r="B162" s="13" t="s">
        <v>28</v>
      </c>
      <c r="C162" s="8" t="s">
        <v>137</v>
      </c>
      <c r="D162" s="16">
        <v>1</v>
      </c>
      <c r="E162" s="10"/>
      <c r="F162" s="10">
        <f t="shared" si="0"/>
        <v>0</v>
      </c>
      <c r="G162" s="10">
        <f t="shared" si="1"/>
        <v>0</v>
      </c>
      <c r="H162" s="10">
        <f t="shared" si="2"/>
        <v>0</v>
      </c>
      <c r="L162" s="101">
        <f>1.8*2.5</f>
        <v>4.5</v>
      </c>
      <c r="M162" s="101">
        <f t="shared" si="3"/>
        <v>81000</v>
      </c>
    </row>
    <row r="163" spans="1:13" s="101" customFormat="1">
      <c r="A163" s="11"/>
      <c r="B163" s="13" t="s">
        <v>29</v>
      </c>
      <c r="C163" s="8" t="s">
        <v>137</v>
      </c>
      <c r="D163" s="16">
        <v>11</v>
      </c>
      <c r="E163" s="10"/>
      <c r="F163" s="10">
        <f t="shared" si="0"/>
        <v>0</v>
      </c>
      <c r="G163" s="10">
        <f t="shared" si="1"/>
        <v>0</v>
      </c>
      <c r="H163" s="10">
        <f t="shared" si="2"/>
        <v>0</v>
      </c>
      <c r="L163" s="101">
        <v>5</v>
      </c>
      <c r="M163" s="101">
        <f t="shared" si="3"/>
        <v>90000</v>
      </c>
    </row>
    <row r="164" spans="1:13" s="101" customFormat="1">
      <c r="A164" s="11"/>
      <c r="B164" s="13" t="s">
        <v>24</v>
      </c>
      <c r="C164" s="8" t="s">
        <v>137</v>
      </c>
      <c r="D164" s="29">
        <v>4</v>
      </c>
      <c r="E164" s="10"/>
      <c r="F164" s="10">
        <f t="shared" si="0"/>
        <v>0</v>
      </c>
      <c r="G164" s="10">
        <f t="shared" si="1"/>
        <v>0</v>
      </c>
      <c r="H164" s="10">
        <f t="shared" si="2"/>
        <v>0</v>
      </c>
      <c r="L164" s="101">
        <v>1.8</v>
      </c>
      <c r="M164" s="101">
        <f t="shared" si="3"/>
        <v>32400</v>
      </c>
    </row>
    <row r="165" spans="1:13" s="101" customFormat="1">
      <c r="A165" s="11"/>
      <c r="B165" s="13" t="s">
        <v>25</v>
      </c>
      <c r="C165" s="8" t="s">
        <v>137</v>
      </c>
      <c r="D165" s="29">
        <v>6</v>
      </c>
      <c r="E165" s="10"/>
      <c r="F165" s="10">
        <f t="shared" si="0"/>
        <v>0</v>
      </c>
      <c r="G165" s="10">
        <f t="shared" si="1"/>
        <v>0</v>
      </c>
      <c r="H165" s="10">
        <f t="shared" si="2"/>
        <v>0</v>
      </c>
      <c r="L165" s="101">
        <v>1.4</v>
      </c>
      <c r="M165" s="101">
        <f t="shared" si="3"/>
        <v>25200</v>
      </c>
    </row>
    <row r="166" spans="1:13" s="101" customFormat="1">
      <c r="A166" s="11"/>
      <c r="B166" s="13" t="s">
        <v>18</v>
      </c>
      <c r="C166" s="8" t="s">
        <v>137</v>
      </c>
      <c r="D166" s="29">
        <v>8</v>
      </c>
      <c r="E166" s="10"/>
      <c r="F166" s="10">
        <f t="shared" si="0"/>
        <v>0</v>
      </c>
      <c r="G166" s="10">
        <f t="shared" si="1"/>
        <v>0</v>
      </c>
      <c r="H166" s="10">
        <f t="shared" si="2"/>
        <v>0</v>
      </c>
    </row>
    <row r="167" spans="1:13" s="101" customFormat="1">
      <c r="A167" s="11"/>
      <c r="B167" s="13"/>
      <c r="C167" s="22"/>
      <c r="D167" s="23"/>
      <c r="E167" s="21"/>
      <c r="F167" s="21"/>
      <c r="G167" s="10"/>
      <c r="H167" s="22"/>
    </row>
    <row r="168" spans="1:13" s="101" customFormat="1" ht="331.5">
      <c r="A168" s="6">
        <v>2</v>
      </c>
      <c r="B168" s="136" t="s">
        <v>745</v>
      </c>
      <c r="C168" s="8"/>
      <c r="D168" s="9"/>
      <c r="E168" s="10"/>
      <c r="F168" s="10"/>
      <c r="G168" s="10"/>
      <c r="H168" s="22"/>
      <c r="I168" s="100"/>
    </row>
    <row r="169" spans="1:13" s="101" customFormat="1" ht="38.25">
      <c r="A169" s="6"/>
      <c r="B169" s="137" t="s">
        <v>746</v>
      </c>
      <c r="C169" s="8"/>
      <c r="D169" s="9"/>
      <c r="E169" s="10"/>
      <c r="F169" s="10"/>
      <c r="G169" s="10"/>
      <c r="H169" s="22"/>
    </row>
    <row r="170" spans="1:13" s="101" customFormat="1" ht="102">
      <c r="A170" s="6"/>
      <c r="B170" s="135" t="s">
        <v>768</v>
      </c>
      <c r="C170" s="8"/>
      <c r="D170" s="9"/>
      <c r="E170" s="10"/>
      <c r="F170" s="10"/>
      <c r="G170" s="10"/>
      <c r="H170" s="22"/>
    </row>
    <row r="171" spans="1:13" s="101" customFormat="1">
      <c r="A171" s="6"/>
      <c r="B171" s="13" t="s">
        <v>85</v>
      </c>
      <c r="C171" s="8"/>
      <c r="D171" s="9"/>
      <c r="E171" s="10"/>
      <c r="F171" s="10"/>
      <c r="G171" s="10"/>
      <c r="H171" s="22"/>
    </row>
    <row r="172" spans="1:13" s="101" customFormat="1">
      <c r="A172" s="6"/>
      <c r="B172" s="13" t="s">
        <v>747</v>
      </c>
      <c r="C172" s="8" t="s">
        <v>137</v>
      </c>
      <c r="D172" s="16">
        <v>1</v>
      </c>
      <c r="E172" s="10"/>
      <c r="F172" s="10">
        <f>+E172*1.2</f>
        <v>0</v>
      </c>
      <c r="G172" s="10">
        <f>+D172*E172</f>
        <v>0</v>
      </c>
      <c r="H172" s="10">
        <f>+D172*F172</f>
        <v>0</v>
      </c>
      <c r="L172" s="101">
        <f>1.8*2.1</f>
        <v>3.7800000000000002</v>
      </c>
      <c r="M172" s="101">
        <f>+L172*150*120</f>
        <v>68040</v>
      </c>
    </row>
    <row r="173" spans="1:13" s="101" customFormat="1">
      <c r="A173" s="6"/>
      <c r="B173" s="13" t="s">
        <v>748</v>
      </c>
      <c r="C173" s="8" t="s">
        <v>137</v>
      </c>
      <c r="D173" s="16">
        <v>3</v>
      </c>
      <c r="E173" s="10"/>
      <c r="F173" s="10">
        <f>+E173*1.2</f>
        <v>0</v>
      </c>
      <c r="G173" s="10">
        <f>+D173*E173</f>
        <v>0</v>
      </c>
      <c r="H173" s="10">
        <f>+D173*F173</f>
        <v>0</v>
      </c>
    </row>
    <row r="174" spans="1:13" s="101" customFormat="1">
      <c r="A174" s="6"/>
      <c r="B174" s="13"/>
      <c r="C174" s="8"/>
      <c r="D174" s="9"/>
      <c r="E174" s="10"/>
      <c r="F174" s="10"/>
      <c r="G174" s="10"/>
      <c r="H174" s="22"/>
    </row>
    <row r="175" spans="1:13" s="101" customFormat="1" ht="204">
      <c r="A175" s="6">
        <v>3</v>
      </c>
      <c r="B175" s="134" t="s">
        <v>767</v>
      </c>
      <c r="C175" s="8"/>
      <c r="D175" s="9"/>
      <c r="E175" s="10"/>
      <c r="F175" s="10"/>
      <c r="G175" s="10"/>
      <c r="H175" s="22"/>
      <c r="I175" s="100"/>
    </row>
    <row r="176" spans="1:13" s="101" customFormat="1">
      <c r="A176" s="6"/>
      <c r="B176" s="13" t="s">
        <v>85</v>
      </c>
      <c r="C176" s="8"/>
      <c r="D176" s="9"/>
      <c r="E176" s="10"/>
      <c r="F176" s="10"/>
      <c r="G176" s="10"/>
      <c r="H176" s="22"/>
    </row>
    <row r="177" spans="1:13" s="101" customFormat="1">
      <c r="A177" s="6"/>
      <c r="B177" s="13" t="s">
        <v>30</v>
      </c>
      <c r="C177" s="8" t="s">
        <v>137</v>
      </c>
      <c r="D177" s="16">
        <v>2</v>
      </c>
      <c r="E177" s="10"/>
      <c r="F177" s="10">
        <f>+E177*1.2</f>
        <v>0</v>
      </c>
      <c r="G177" s="10">
        <f>+D177*E177</f>
        <v>0</v>
      </c>
      <c r="H177" s="10">
        <f>+D177*F177</f>
        <v>0</v>
      </c>
      <c r="L177" s="101">
        <f>1.8*2.5</f>
        <v>4.5</v>
      </c>
      <c r="M177" s="101">
        <f t="shared" ref="M177:M191" si="4">+L177*150*120</f>
        <v>81000</v>
      </c>
    </row>
    <row r="178" spans="1:13" s="101" customFormat="1">
      <c r="A178" s="6"/>
      <c r="B178" s="13" t="s">
        <v>37</v>
      </c>
      <c r="C178" s="8" t="s">
        <v>137</v>
      </c>
      <c r="D178" s="16">
        <v>2</v>
      </c>
      <c r="E178" s="10"/>
      <c r="F178" s="10">
        <f>+E178*1.2</f>
        <v>0</v>
      </c>
      <c r="G178" s="10">
        <f>+D178*E178</f>
        <v>0</v>
      </c>
      <c r="H178" s="10">
        <f>+D178*F178</f>
        <v>0</v>
      </c>
      <c r="L178" s="101">
        <f>3.8*2.5</f>
        <v>9.5</v>
      </c>
      <c r="M178" s="101">
        <f t="shared" si="4"/>
        <v>171000</v>
      </c>
    </row>
    <row r="179" spans="1:13" s="101" customFormat="1">
      <c r="A179" s="6"/>
      <c r="B179" s="13" t="s">
        <v>36</v>
      </c>
      <c r="C179" s="8" t="s">
        <v>137</v>
      </c>
      <c r="D179" s="16">
        <v>1</v>
      </c>
      <c r="E179" s="10"/>
      <c r="F179" s="10">
        <f>+E179*1.2</f>
        <v>0</v>
      </c>
      <c r="G179" s="10">
        <f>+D179*E179</f>
        <v>0</v>
      </c>
      <c r="H179" s="10">
        <f>+D179*F179</f>
        <v>0</v>
      </c>
      <c r="L179" s="101">
        <f>1*2.5</f>
        <v>2.5</v>
      </c>
      <c r="M179" s="101">
        <f t="shared" si="4"/>
        <v>45000</v>
      </c>
    </row>
    <row r="180" spans="1:13" s="101" customFormat="1">
      <c r="A180" s="6"/>
      <c r="B180" s="13"/>
      <c r="C180" s="8"/>
      <c r="D180" s="16"/>
      <c r="E180" s="10"/>
      <c r="F180" s="10"/>
      <c r="G180" s="10"/>
      <c r="H180" s="22"/>
      <c r="M180" s="101">
        <f t="shared" si="4"/>
        <v>0</v>
      </c>
    </row>
    <row r="181" spans="1:13" s="101" customFormat="1" ht="369.75">
      <c r="A181" s="6">
        <v>4</v>
      </c>
      <c r="B181" s="135" t="s">
        <v>749</v>
      </c>
      <c r="C181" s="8"/>
      <c r="D181" s="16"/>
      <c r="E181" s="10"/>
      <c r="F181" s="10"/>
      <c r="G181" s="10"/>
      <c r="H181" s="22"/>
      <c r="I181" s="100"/>
      <c r="M181" s="101">
        <f t="shared" si="4"/>
        <v>0</v>
      </c>
    </row>
    <row r="182" spans="1:13" s="101" customFormat="1" ht="38.25">
      <c r="A182" s="6"/>
      <c r="B182" s="137" t="s">
        <v>742</v>
      </c>
      <c r="C182" s="8"/>
      <c r="D182" s="16"/>
      <c r="E182" s="10"/>
      <c r="F182" s="10"/>
      <c r="G182" s="10"/>
      <c r="H182" s="22"/>
      <c r="I182" s="100"/>
    </row>
    <row r="183" spans="1:13" s="101" customFormat="1" ht="102">
      <c r="A183" s="6"/>
      <c r="B183" s="135" t="s">
        <v>769</v>
      </c>
      <c r="C183" s="8"/>
      <c r="D183" s="16"/>
      <c r="E183" s="10"/>
      <c r="F183" s="10"/>
      <c r="G183" s="10"/>
      <c r="H183" s="22"/>
      <c r="I183" s="100"/>
    </row>
    <row r="184" spans="1:13" s="101" customFormat="1">
      <c r="A184" s="6"/>
      <c r="B184" s="13" t="s">
        <v>86</v>
      </c>
      <c r="C184" s="22"/>
      <c r="D184" s="22"/>
      <c r="E184" s="10"/>
      <c r="F184" s="10"/>
      <c r="G184" s="10"/>
      <c r="H184" s="22"/>
      <c r="M184" s="101">
        <f>+L184*150*120</f>
        <v>0</v>
      </c>
    </row>
    <row r="185" spans="1:13" s="101" customFormat="1">
      <c r="A185" s="6"/>
      <c r="B185" s="13" t="s">
        <v>32</v>
      </c>
      <c r="C185" s="8" t="s">
        <v>137</v>
      </c>
      <c r="D185" s="16">
        <v>1</v>
      </c>
      <c r="E185" s="10"/>
      <c r="F185" s="10"/>
      <c r="G185" s="10"/>
      <c r="H185" s="22"/>
      <c r="I185" s="100"/>
    </row>
    <row r="186" spans="1:13" s="101" customFormat="1">
      <c r="A186" s="6"/>
      <c r="B186" s="13" t="s">
        <v>750</v>
      </c>
      <c r="C186" s="8" t="s">
        <v>137</v>
      </c>
      <c r="D186" s="16">
        <v>1</v>
      </c>
      <c r="E186" s="10"/>
      <c r="F186" s="10"/>
      <c r="G186" s="10"/>
      <c r="H186" s="22"/>
      <c r="I186" s="100"/>
    </row>
    <row r="187" spans="1:13" s="101" customFormat="1">
      <c r="A187" s="6"/>
      <c r="B187" s="13" t="s">
        <v>31</v>
      </c>
      <c r="C187" s="8" t="s">
        <v>137</v>
      </c>
      <c r="D187" s="16">
        <v>1</v>
      </c>
      <c r="E187" s="10"/>
      <c r="F187" s="10">
        <f>+E187*1.2</f>
        <v>0</v>
      </c>
      <c r="G187" s="10">
        <f>+D187*E187</f>
        <v>0</v>
      </c>
      <c r="H187" s="10">
        <f>+D187*F187</f>
        <v>0</v>
      </c>
      <c r="L187" s="101">
        <f>5.8*3</f>
        <v>17.399999999999999</v>
      </c>
      <c r="M187" s="101">
        <f t="shared" si="4"/>
        <v>313200</v>
      </c>
    </row>
    <row r="188" spans="1:13" s="101" customFormat="1">
      <c r="A188" s="6"/>
      <c r="B188" s="13"/>
      <c r="C188" s="8"/>
      <c r="D188" s="16"/>
      <c r="E188" s="10"/>
      <c r="F188" s="10"/>
      <c r="G188" s="10"/>
      <c r="H188" s="22"/>
      <c r="M188" s="101">
        <f t="shared" si="4"/>
        <v>0</v>
      </c>
    </row>
    <row r="189" spans="1:13" s="101" customFormat="1" ht="63.75">
      <c r="A189" s="6">
        <v>5</v>
      </c>
      <c r="B189" s="13" t="s">
        <v>743</v>
      </c>
      <c r="C189" s="8"/>
      <c r="D189" s="16"/>
      <c r="E189" s="10"/>
      <c r="F189" s="10"/>
      <c r="G189" s="10"/>
      <c r="H189" s="22"/>
      <c r="M189" s="101">
        <f t="shared" si="4"/>
        <v>0</v>
      </c>
    </row>
    <row r="190" spans="1:13" s="101" customFormat="1">
      <c r="A190" s="6"/>
      <c r="B190" s="13" t="s">
        <v>86</v>
      </c>
      <c r="C190" s="8"/>
      <c r="D190" s="16"/>
      <c r="E190" s="10"/>
      <c r="F190" s="10"/>
      <c r="G190" s="10"/>
      <c r="H190" s="22"/>
      <c r="M190" s="101">
        <f t="shared" si="4"/>
        <v>0</v>
      </c>
    </row>
    <row r="191" spans="1:13" s="101" customFormat="1">
      <c r="A191" s="6"/>
      <c r="B191" s="13" t="s">
        <v>195</v>
      </c>
      <c r="C191" s="8" t="s">
        <v>137</v>
      </c>
      <c r="D191" s="16">
        <v>1</v>
      </c>
      <c r="E191" s="10"/>
      <c r="F191" s="10">
        <f>+E191*1.2</f>
        <v>0</v>
      </c>
      <c r="G191" s="10">
        <f>+D191*E191</f>
        <v>0</v>
      </c>
      <c r="H191" s="10">
        <f>+D191*F191</f>
        <v>0</v>
      </c>
      <c r="L191" s="101">
        <f>7*3</f>
        <v>21</v>
      </c>
      <c r="M191" s="101">
        <f t="shared" si="4"/>
        <v>378000</v>
      </c>
    </row>
    <row r="192" spans="1:13" s="101" customFormat="1">
      <c r="A192" s="6"/>
      <c r="B192" s="13"/>
      <c r="C192" s="8"/>
      <c r="D192" s="16"/>
      <c r="E192" s="10"/>
      <c r="F192" s="10"/>
      <c r="G192" s="10"/>
      <c r="H192" s="22"/>
    </row>
    <row r="193" spans="1:8" s="101" customFormat="1" ht="51">
      <c r="A193" s="6">
        <v>6</v>
      </c>
      <c r="B193" s="13" t="s">
        <v>87</v>
      </c>
      <c r="C193" s="8"/>
      <c r="D193" s="9"/>
      <c r="E193" s="10"/>
      <c r="F193" s="10"/>
      <c r="G193" s="10"/>
      <c r="H193" s="22"/>
    </row>
    <row r="194" spans="1:8" s="101" customFormat="1">
      <c r="A194" s="6"/>
      <c r="B194" s="13" t="s">
        <v>85</v>
      </c>
      <c r="C194" s="8"/>
      <c r="D194" s="9"/>
      <c r="E194" s="10"/>
      <c r="F194" s="10"/>
      <c r="G194" s="10"/>
      <c r="H194" s="22"/>
    </row>
    <row r="195" spans="1:8" s="101" customFormat="1">
      <c r="A195" s="6"/>
      <c r="B195" s="13" t="s">
        <v>21</v>
      </c>
      <c r="C195" s="8" t="s">
        <v>137</v>
      </c>
      <c r="D195" s="16">
        <v>13</v>
      </c>
      <c r="E195" s="10"/>
      <c r="F195" s="10">
        <f>+E195*1.2</f>
        <v>0</v>
      </c>
      <c r="G195" s="10">
        <f>+D195*E195</f>
        <v>0</v>
      </c>
      <c r="H195" s="10">
        <f>+D195*F195</f>
        <v>0</v>
      </c>
    </row>
    <row r="196" spans="1:8" s="101" customFormat="1">
      <c r="A196" s="11"/>
      <c r="B196" s="13" t="s">
        <v>22</v>
      </c>
      <c r="C196" s="8" t="s">
        <v>137</v>
      </c>
      <c r="D196" s="16">
        <v>1</v>
      </c>
      <c r="E196" s="10"/>
      <c r="F196" s="10">
        <f>+E196*1.2</f>
        <v>0</v>
      </c>
      <c r="G196" s="10">
        <f>+D196*E196</f>
        <v>0</v>
      </c>
      <c r="H196" s="10">
        <f>+D196*F196</f>
        <v>0</v>
      </c>
    </row>
    <row r="197" spans="1:8" s="101" customFormat="1">
      <c r="A197" s="11"/>
      <c r="B197" s="13" t="s">
        <v>23</v>
      </c>
      <c r="C197" s="8" t="s">
        <v>137</v>
      </c>
      <c r="D197" s="16">
        <v>4</v>
      </c>
      <c r="E197" s="10"/>
      <c r="F197" s="10">
        <f>+E197*1.2</f>
        <v>0</v>
      </c>
      <c r="G197" s="10">
        <f>+D197*E197</f>
        <v>0</v>
      </c>
      <c r="H197" s="10">
        <f>+D197*F197</f>
        <v>0</v>
      </c>
    </row>
    <row r="198" spans="1:8" s="101" customFormat="1">
      <c r="A198" s="11"/>
      <c r="B198" s="13" t="s">
        <v>38</v>
      </c>
      <c r="C198" s="8" t="s">
        <v>137</v>
      </c>
      <c r="D198" s="16">
        <v>2</v>
      </c>
      <c r="E198" s="10"/>
      <c r="F198" s="10">
        <f>+E198*1.2</f>
        <v>0</v>
      </c>
      <c r="G198" s="10">
        <f>+D198*E198</f>
        <v>0</v>
      </c>
      <c r="H198" s="10">
        <f>+D198*F198</f>
        <v>0</v>
      </c>
    </row>
    <row r="199" spans="1:8" s="101" customFormat="1">
      <c r="A199" s="11"/>
      <c r="B199" s="30"/>
      <c r="C199" s="22"/>
      <c r="D199" s="23"/>
      <c r="E199" s="18"/>
      <c r="F199" s="18"/>
      <c r="G199" s="10"/>
      <c r="H199" s="22"/>
    </row>
    <row r="200" spans="1:8">
      <c r="A200" s="11"/>
      <c r="B200" s="12" t="s">
        <v>88</v>
      </c>
      <c r="C200" s="22"/>
      <c r="D200" s="23"/>
      <c r="E200" s="18"/>
      <c r="F200" s="18"/>
      <c r="G200" s="21">
        <f>SUM(G160:G199)</f>
        <v>0</v>
      </c>
      <c r="H200" s="21">
        <f>SUM(H160:H198)</f>
        <v>0</v>
      </c>
    </row>
    <row r="201" spans="1:8">
      <c r="A201" s="6"/>
      <c r="B201" s="22"/>
      <c r="C201" s="8"/>
      <c r="D201" s="9"/>
      <c r="E201" s="9"/>
      <c r="F201" s="9"/>
      <c r="G201" s="9"/>
      <c r="H201" s="10"/>
    </row>
    <row r="202" spans="1:8" s="101" customFormat="1">
      <c r="A202" s="11" t="s">
        <v>19</v>
      </c>
      <c r="B202" s="12" t="s">
        <v>89</v>
      </c>
      <c r="C202" s="22"/>
      <c r="D202" s="23"/>
      <c r="E202" s="23"/>
      <c r="F202" s="23"/>
      <c r="G202" s="23"/>
      <c r="H202" s="21"/>
    </row>
    <row r="203" spans="1:8" s="101" customFormat="1">
      <c r="A203" s="11"/>
      <c r="B203" s="13"/>
      <c r="C203" s="22"/>
      <c r="D203" s="23"/>
      <c r="E203" s="23"/>
      <c r="F203" s="23"/>
      <c r="G203" s="23"/>
      <c r="H203" s="21"/>
    </row>
    <row r="204" spans="1:8" s="101" customFormat="1">
      <c r="A204" s="11"/>
      <c r="B204" s="13" t="s">
        <v>46</v>
      </c>
      <c r="C204" s="22"/>
      <c r="D204" s="23"/>
      <c r="E204" s="23"/>
      <c r="F204" s="23"/>
      <c r="G204" s="23"/>
      <c r="H204" s="21"/>
    </row>
    <row r="205" spans="1:8" s="101" customFormat="1" ht="51">
      <c r="A205" s="11"/>
      <c r="B205" s="14" t="s">
        <v>90</v>
      </c>
      <c r="C205" s="14"/>
      <c r="D205" s="14"/>
      <c r="E205" s="14"/>
      <c r="F205" s="14"/>
      <c r="G205" s="14"/>
      <c r="H205" s="14"/>
    </row>
    <row r="206" spans="1:8" s="101" customFormat="1" ht="38.25">
      <c r="A206" s="11"/>
      <c r="B206" s="14" t="s">
        <v>91</v>
      </c>
      <c r="C206" s="14"/>
      <c r="D206" s="14"/>
      <c r="E206" s="14"/>
      <c r="F206" s="14"/>
      <c r="G206" s="14"/>
      <c r="H206" s="14"/>
    </row>
    <row r="207" spans="1:8">
      <c r="A207" s="6"/>
      <c r="B207" s="14" t="s">
        <v>92</v>
      </c>
      <c r="C207" s="14"/>
      <c r="D207" s="14"/>
      <c r="E207" s="14"/>
      <c r="F207" s="14"/>
      <c r="G207" s="14"/>
      <c r="H207" s="14"/>
    </row>
    <row r="208" spans="1:8">
      <c r="A208" s="6"/>
      <c r="B208" s="13"/>
      <c r="C208" s="15"/>
      <c r="D208" s="9"/>
      <c r="E208" s="9"/>
      <c r="F208" s="9"/>
      <c r="G208" s="9"/>
      <c r="H208" s="10"/>
    </row>
    <row r="209" spans="1:8">
      <c r="A209" s="6"/>
      <c r="B209" s="13"/>
      <c r="C209" s="8"/>
      <c r="D209" s="9"/>
      <c r="E209" s="18"/>
      <c r="F209" s="18"/>
      <c r="G209" s="18"/>
      <c r="H209" s="10"/>
    </row>
    <row r="210" spans="1:8" ht="63.75">
      <c r="A210" s="6">
        <v>1</v>
      </c>
      <c r="B210" s="13" t="s">
        <v>93</v>
      </c>
      <c r="C210" s="8"/>
      <c r="D210" s="9"/>
      <c r="E210" s="18"/>
      <c r="F210" s="18"/>
      <c r="G210" s="18"/>
      <c r="H210" s="10"/>
    </row>
    <row r="211" spans="1:8">
      <c r="A211" s="6"/>
      <c r="B211" s="13" t="s">
        <v>85</v>
      </c>
      <c r="C211" s="8"/>
      <c r="D211" s="9"/>
      <c r="E211" s="18"/>
      <c r="F211" s="18"/>
      <c r="G211" s="18"/>
      <c r="H211" s="10"/>
    </row>
    <row r="212" spans="1:8">
      <c r="A212" s="6"/>
      <c r="B212" s="7" t="s">
        <v>33</v>
      </c>
      <c r="C212" s="8" t="s">
        <v>137</v>
      </c>
      <c r="D212" s="16">
        <v>6</v>
      </c>
      <c r="E212" s="17"/>
      <c r="F212" s="17">
        <f>+E212*1.2</f>
        <v>0</v>
      </c>
      <c r="G212" s="10">
        <f>+D212*E212</f>
        <v>0</v>
      </c>
      <c r="H212" s="10">
        <f>+D212*F212</f>
        <v>0</v>
      </c>
    </row>
    <row r="213" spans="1:8">
      <c r="A213" s="6"/>
      <c r="B213" s="7" t="s">
        <v>34</v>
      </c>
      <c r="C213" s="8" t="s">
        <v>137</v>
      </c>
      <c r="D213" s="16">
        <v>8</v>
      </c>
      <c r="E213" s="17"/>
      <c r="F213" s="17">
        <f>+E213*1.2</f>
        <v>0</v>
      </c>
      <c r="G213" s="10">
        <f>+D213*E213</f>
        <v>0</v>
      </c>
      <c r="H213" s="10">
        <f>+D213*F213</f>
        <v>0</v>
      </c>
    </row>
    <row r="214" spans="1:8">
      <c r="A214" s="6"/>
      <c r="B214" s="7"/>
      <c r="C214" s="8"/>
      <c r="D214" s="9"/>
      <c r="E214" s="18"/>
      <c r="F214" s="18"/>
      <c r="G214" s="10"/>
      <c r="H214" s="10"/>
    </row>
    <row r="215" spans="1:8" ht="25.5">
      <c r="A215" s="6">
        <v>2</v>
      </c>
      <c r="B215" s="13" t="s">
        <v>94</v>
      </c>
      <c r="C215" s="8"/>
      <c r="D215" s="9"/>
      <c r="E215" s="18"/>
      <c r="F215" s="18"/>
      <c r="G215" s="10"/>
      <c r="H215" s="10"/>
    </row>
    <row r="216" spans="1:8">
      <c r="A216" s="6"/>
      <c r="B216" s="13" t="s">
        <v>85</v>
      </c>
      <c r="C216" s="8"/>
      <c r="D216" s="9"/>
      <c r="E216" s="9"/>
      <c r="F216" s="9"/>
      <c r="G216" s="10"/>
      <c r="H216" s="10"/>
    </row>
    <row r="217" spans="1:8">
      <c r="A217" s="6"/>
      <c r="B217" s="7" t="s">
        <v>35</v>
      </c>
      <c r="C217" s="8" t="s">
        <v>137</v>
      </c>
      <c r="D217" s="16">
        <v>2</v>
      </c>
      <c r="E217" s="17"/>
      <c r="F217" s="17">
        <f>+E217*1.2</f>
        <v>0</v>
      </c>
      <c r="G217" s="10">
        <f>+D217*E217</f>
        <v>0</v>
      </c>
      <c r="H217" s="10">
        <f>+D217*F217</f>
        <v>0</v>
      </c>
    </row>
    <row r="218" spans="1:8">
      <c r="A218" s="6"/>
      <c r="B218" s="7"/>
      <c r="C218" s="8"/>
      <c r="D218" s="9"/>
      <c r="E218" s="18"/>
      <c r="F218" s="18"/>
      <c r="G218" s="10"/>
      <c r="H218" s="10"/>
    </row>
    <row r="219" spans="1:8">
      <c r="A219" s="11"/>
      <c r="B219" s="12" t="s">
        <v>95</v>
      </c>
      <c r="C219" s="22"/>
      <c r="D219" s="23"/>
      <c r="E219" s="25"/>
      <c r="F219" s="25"/>
      <c r="G219" s="21">
        <f>SUM(H209:H218)</f>
        <v>0</v>
      </c>
      <c r="H219" s="21">
        <f>SUM(H212:H217)</f>
        <v>0</v>
      </c>
    </row>
    <row r="220" spans="1:8" s="101" customFormat="1">
      <c r="A220" s="11"/>
      <c r="B220" s="28"/>
      <c r="C220" s="22"/>
      <c r="D220" s="23"/>
      <c r="E220" s="23"/>
      <c r="F220" s="23"/>
      <c r="G220" s="23"/>
      <c r="H220" s="21"/>
    </row>
    <row r="221" spans="1:8" s="101" customFormat="1">
      <c r="A221" s="11" t="s">
        <v>20</v>
      </c>
      <c r="B221" s="12" t="s">
        <v>96</v>
      </c>
      <c r="C221" s="22"/>
      <c r="D221" s="23"/>
      <c r="E221" s="23"/>
      <c r="F221" s="23"/>
      <c r="G221" s="23"/>
      <c r="H221" s="21"/>
    </row>
    <row r="222" spans="1:8" s="101" customFormat="1">
      <c r="A222" s="11"/>
      <c r="B222" s="13"/>
      <c r="C222" s="22"/>
      <c r="D222" s="23"/>
      <c r="E222" s="23"/>
      <c r="F222" s="23"/>
      <c r="G222" s="23"/>
      <c r="H222" s="21"/>
    </row>
    <row r="223" spans="1:8" s="101" customFormat="1">
      <c r="A223" s="11"/>
      <c r="B223" s="13" t="s">
        <v>46</v>
      </c>
      <c r="C223" s="22"/>
      <c r="D223" s="23"/>
      <c r="E223" s="23"/>
      <c r="F223" s="23"/>
      <c r="G223" s="23"/>
      <c r="H223" s="21"/>
    </row>
    <row r="224" spans="1:8" s="101" customFormat="1" ht="51">
      <c r="A224" s="11"/>
      <c r="B224" s="14" t="s">
        <v>0</v>
      </c>
      <c r="C224" s="14"/>
      <c r="D224" s="14"/>
      <c r="E224" s="14"/>
      <c r="F224" s="14"/>
      <c r="G224" s="14"/>
      <c r="H224" s="14"/>
    </row>
    <row r="225" spans="1:8" s="101" customFormat="1" ht="25.5">
      <c r="A225" s="11"/>
      <c r="B225" s="14" t="s">
        <v>1</v>
      </c>
      <c r="C225" s="14"/>
      <c r="D225" s="14"/>
      <c r="E225" s="14"/>
      <c r="F225" s="14"/>
      <c r="G225" s="14"/>
      <c r="H225" s="14"/>
    </row>
    <row r="226" spans="1:8" s="101" customFormat="1">
      <c r="A226" s="11"/>
      <c r="B226" s="31"/>
      <c r="C226" s="15"/>
      <c r="D226" s="9"/>
      <c r="E226" s="9"/>
      <c r="F226" s="9"/>
      <c r="G226" s="9"/>
      <c r="H226" s="10"/>
    </row>
    <row r="227" spans="1:8" s="101" customFormat="1" ht="25.5">
      <c r="A227" s="6">
        <v>1</v>
      </c>
      <c r="B227" s="13" t="s">
        <v>737</v>
      </c>
      <c r="C227" s="8"/>
      <c r="D227" s="9"/>
      <c r="E227" s="9"/>
      <c r="F227" s="9"/>
      <c r="G227" s="9"/>
      <c r="H227" s="10"/>
    </row>
    <row r="228" spans="1:8" s="101" customFormat="1">
      <c r="A228" s="11"/>
      <c r="B228" s="13" t="s">
        <v>75</v>
      </c>
      <c r="C228" s="8" t="s">
        <v>16</v>
      </c>
      <c r="D228" s="16">
        <v>253.37</v>
      </c>
      <c r="E228" s="17"/>
      <c r="F228" s="17">
        <f>+E228*1.2</f>
        <v>0</v>
      </c>
      <c r="G228" s="10">
        <f>+D228*E228</f>
        <v>0</v>
      </c>
      <c r="H228" s="10">
        <f>+D228*F228</f>
        <v>0</v>
      </c>
    </row>
    <row r="229" spans="1:8" s="101" customFormat="1">
      <c r="A229" s="11"/>
      <c r="B229" s="14"/>
      <c r="C229" s="8"/>
      <c r="D229" s="9"/>
      <c r="E229" s="17"/>
      <c r="F229" s="17"/>
      <c r="G229" s="10"/>
      <c r="H229" s="22"/>
    </row>
    <row r="230" spans="1:8" s="101" customFormat="1" ht="25.5">
      <c r="A230" s="6">
        <v>2</v>
      </c>
      <c r="B230" s="13" t="s">
        <v>738</v>
      </c>
      <c r="C230" s="8"/>
      <c r="D230" s="9"/>
      <c r="E230" s="18"/>
      <c r="F230" s="18"/>
      <c r="G230" s="10"/>
      <c r="H230" s="22"/>
    </row>
    <row r="231" spans="1:8" s="101" customFormat="1">
      <c r="A231" s="6"/>
      <c r="B231" s="13" t="s">
        <v>75</v>
      </c>
      <c r="C231" s="8" t="s">
        <v>16</v>
      </c>
      <c r="D231" s="16">
        <v>32.200000000000003</v>
      </c>
      <c r="E231" s="17"/>
      <c r="F231" s="17">
        <f>+E231*1.2</f>
        <v>0</v>
      </c>
      <c r="G231" s="10">
        <f>+D231*E231</f>
        <v>0</v>
      </c>
      <c r="H231" s="10">
        <f>+D231*F231</f>
        <v>0</v>
      </c>
    </row>
    <row r="232" spans="1:8">
      <c r="A232" s="6"/>
      <c r="B232" s="13"/>
      <c r="C232" s="8"/>
      <c r="D232" s="9"/>
      <c r="E232" s="18"/>
      <c r="F232" s="18"/>
      <c r="G232" s="10"/>
      <c r="H232" s="10"/>
    </row>
    <row r="233" spans="1:8" ht="51">
      <c r="A233" s="6">
        <v>3</v>
      </c>
      <c r="B233" s="13" t="s">
        <v>739</v>
      </c>
      <c r="C233" s="8"/>
      <c r="D233" s="9"/>
      <c r="E233" s="18"/>
      <c r="F233" s="18"/>
      <c r="G233" s="10"/>
      <c r="H233" s="10"/>
    </row>
    <row r="234" spans="1:8">
      <c r="A234" s="6"/>
      <c r="B234" s="13" t="s">
        <v>75</v>
      </c>
      <c r="C234" s="8"/>
      <c r="D234" s="9"/>
      <c r="E234" s="18"/>
      <c r="F234" s="18"/>
      <c r="G234" s="10"/>
      <c r="H234" s="10"/>
    </row>
    <row r="235" spans="1:8">
      <c r="A235" s="6"/>
      <c r="B235" s="13" t="s">
        <v>2</v>
      </c>
      <c r="C235" s="8" t="s">
        <v>16</v>
      </c>
      <c r="D235" s="16">
        <v>47.8</v>
      </c>
      <c r="E235" s="17"/>
      <c r="F235" s="17">
        <f>+E235*1.2</f>
        <v>0</v>
      </c>
      <c r="G235" s="10">
        <f>+D235*E235</f>
        <v>0</v>
      </c>
      <c r="H235" s="10">
        <f>+D235*F235</f>
        <v>0</v>
      </c>
    </row>
    <row r="236" spans="1:8">
      <c r="A236" s="6"/>
      <c r="B236" s="13"/>
      <c r="C236" s="8"/>
      <c r="D236" s="9"/>
      <c r="E236" s="18"/>
      <c r="F236" s="18"/>
      <c r="G236" s="10"/>
      <c r="H236" s="10"/>
    </row>
    <row r="237" spans="1:8">
      <c r="A237" s="11"/>
      <c r="B237" s="12" t="s">
        <v>3</v>
      </c>
      <c r="C237" s="22"/>
      <c r="D237" s="23"/>
      <c r="E237" s="25"/>
      <c r="F237" s="25"/>
      <c r="G237" s="21">
        <f>SUM(G228:G236)</f>
        <v>0</v>
      </c>
      <c r="H237" s="21">
        <f>SUM(H228:H235)</f>
        <v>0</v>
      </c>
    </row>
    <row r="238" spans="1:8">
      <c r="A238" s="11"/>
      <c r="B238" s="12"/>
      <c r="C238" s="22"/>
      <c r="D238" s="23"/>
      <c r="E238" s="25"/>
      <c r="F238" s="25"/>
      <c r="G238" s="21"/>
      <c r="H238" s="21"/>
    </row>
    <row r="239" spans="1:8">
      <c r="A239" s="6"/>
      <c r="B239" s="13"/>
      <c r="C239" s="8"/>
      <c r="D239" s="9"/>
      <c r="E239" s="9"/>
      <c r="F239" s="9"/>
      <c r="G239" s="9"/>
      <c r="H239" s="10"/>
    </row>
    <row r="240" spans="1:8">
      <c r="A240" s="11" t="s">
        <v>9</v>
      </c>
      <c r="B240" s="12" t="s">
        <v>8</v>
      </c>
      <c r="C240" s="22"/>
      <c r="D240" s="23"/>
      <c r="E240" s="23"/>
      <c r="F240" s="23"/>
      <c r="G240" s="23"/>
      <c r="H240" s="21"/>
    </row>
    <row r="241" spans="1:8">
      <c r="A241" s="6"/>
      <c r="B241" s="28" t="s">
        <v>40</v>
      </c>
      <c r="C241" s="22"/>
      <c r="D241" s="23"/>
      <c r="E241" s="23"/>
      <c r="F241" s="23"/>
      <c r="G241" s="23"/>
      <c r="H241" s="21"/>
    </row>
    <row r="242" spans="1:8">
      <c r="A242" s="11"/>
      <c r="B242" s="28"/>
      <c r="C242" s="22"/>
      <c r="D242" s="23"/>
      <c r="E242" s="23"/>
      <c r="F242" s="23"/>
      <c r="G242" s="23"/>
      <c r="H242" s="21"/>
    </row>
    <row r="243" spans="1:8">
      <c r="A243" s="11" t="s">
        <v>9</v>
      </c>
      <c r="B243" s="12" t="s">
        <v>45</v>
      </c>
      <c r="C243" s="22"/>
      <c r="D243" s="23"/>
      <c r="E243" s="23"/>
      <c r="F243" s="23"/>
      <c r="G243" s="21">
        <f>+G33</f>
        <v>0</v>
      </c>
      <c r="H243" s="21">
        <f>+G243*1.2</f>
        <v>0</v>
      </c>
    </row>
    <row r="244" spans="1:8">
      <c r="A244" s="11" t="s">
        <v>10</v>
      </c>
      <c r="B244" s="12" t="s">
        <v>56</v>
      </c>
      <c r="C244" s="22"/>
      <c r="D244" s="114"/>
      <c r="E244" s="114"/>
      <c r="F244" s="114"/>
      <c r="G244" s="21">
        <f>+G79</f>
        <v>0</v>
      </c>
      <c r="H244" s="21">
        <f t="shared" ref="H244:H250" si="5">+G244*1.2</f>
        <v>0</v>
      </c>
    </row>
    <row r="245" spans="1:8">
      <c r="A245" s="11" t="s">
        <v>11</v>
      </c>
      <c r="B245" s="12" t="s">
        <v>66</v>
      </c>
      <c r="C245" s="22"/>
      <c r="D245" s="23"/>
      <c r="E245" s="23"/>
      <c r="F245" s="23"/>
      <c r="G245" s="21">
        <f>+G88</f>
        <v>0</v>
      </c>
      <c r="H245" s="21">
        <f t="shared" si="5"/>
        <v>0</v>
      </c>
    </row>
    <row r="246" spans="1:8" s="102" customFormat="1">
      <c r="A246" s="11" t="s">
        <v>12</v>
      </c>
      <c r="B246" s="12" t="s">
        <v>69</v>
      </c>
      <c r="C246" s="22"/>
      <c r="D246" s="23"/>
      <c r="E246" s="23"/>
      <c r="F246" s="23"/>
      <c r="G246" s="21">
        <f>+G117</f>
        <v>0</v>
      </c>
      <c r="H246" s="21">
        <f t="shared" si="5"/>
        <v>0</v>
      </c>
    </row>
    <row r="247" spans="1:8">
      <c r="A247" s="11" t="s">
        <v>15</v>
      </c>
      <c r="B247" s="12" t="s">
        <v>77</v>
      </c>
      <c r="C247" s="22"/>
      <c r="D247" s="23"/>
      <c r="E247" s="23"/>
      <c r="F247" s="23"/>
      <c r="G247" s="21">
        <f>+G149</f>
        <v>0</v>
      </c>
      <c r="H247" s="21">
        <f t="shared" si="5"/>
        <v>0</v>
      </c>
    </row>
    <row r="248" spans="1:8">
      <c r="A248" s="11" t="s">
        <v>17</v>
      </c>
      <c r="B248" s="12" t="s">
        <v>82</v>
      </c>
      <c r="C248" s="22"/>
      <c r="D248" s="23"/>
      <c r="E248" s="23"/>
      <c r="F248" s="23"/>
      <c r="G248" s="21">
        <f>+G200</f>
        <v>0</v>
      </c>
      <c r="H248" s="21">
        <f t="shared" si="5"/>
        <v>0</v>
      </c>
    </row>
    <row r="249" spans="1:8">
      <c r="A249" s="11" t="s">
        <v>19</v>
      </c>
      <c r="B249" s="12" t="s">
        <v>89</v>
      </c>
      <c r="C249" s="22"/>
      <c r="D249" s="114"/>
      <c r="E249" s="114"/>
      <c r="F249" s="114"/>
      <c r="G249" s="21">
        <f>+G219</f>
        <v>0</v>
      </c>
      <c r="H249" s="21">
        <f t="shared" si="5"/>
        <v>0</v>
      </c>
    </row>
    <row r="250" spans="1:8">
      <c r="A250" s="11" t="s">
        <v>20</v>
      </c>
      <c r="B250" s="12" t="s">
        <v>96</v>
      </c>
      <c r="C250" s="22"/>
      <c r="D250" s="23"/>
      <c r="E250" s="23"/>
      <c r="F250" s="23"/>
      <c r="G250" s="21">
        <f>+G237</f>
        <v>0</v>
      </c>
      <c r="H250" s="21">
        <f t="shared" si="5"/>
        <v>0</v>
      </c>
    </row>
    <row r="251" spans="1:8">
      <c r="A251" s="11"/>
      <c r="B251" s="28"/>
      <c r="C251" s="22"/>
      <c r="D251" s="23"/>
      <c r="E251" s="23"/>
      <c r="F251" s="23"/>
      <c r="G251" s="21"/>
      <c r="H251" s="10"/>
    </row>
    <row r="252" spans="1:8">
      <c r="A252" s="11" t="s">
        <v>9</v>
      </c>
      <c r="B252" s="27" t="s">
        <v>44</v>
      </c>
      <c r="C252" s="22"/>
      <c r="D252" s="23"/>
      <c r="E252" s="23"/>
      <c r="F252" s="23"/>
      <c r="G252" s="21">
        <f>SUM(G243:G251)</f>
        <v>0</v>
      </c>
      <c r="H252" s="21">
        <f>SUM(H243:H251)</f>
        <v>0</v>
      </c>
    </row>
    <row r="253" spans="1:8">
      <c r="A253" s="11"/>
      <c r="B253" s="28"/>
      <c r="C253" s="22"/>
      <c r="D253" s="23"/>
      <c r="E253" s="23"/>
      <c r="F253" s="23"/>
      <c r="G253" s="21"/>
      <c r="H253" s="10"/>
    </row>
    <row r="254" spans="1:8">
      <c r="A254" s="11"/>
      <c r="B254" s="28"/>
      <c r="C254" s="22"/>
      <c r="D254" s="23"/>
      <c r="E254" s="23"/>
      <c r="F254" s="23"/>
      <c r="G254" s="21"/>
      <c r="H254" s="10"/>
    </row>
    <row r="255" spans="1:8">
      <c r="A255" s="6"/>
      <c r="B255" s="7"/>
      <c r="C255" s="8"/>
      <c r="D255" s="9"/>
      <c r="E255" s="9"/>
      <c r="F255" s="9"/>
      <c r="G255" s="10"/>
      <c r="H255" s="10"/>
    </row>
    <row r="256" spans="1:8">
      <c r="A256" s="115" t="s">
        <v>11</v>
      </c>
      <c r="B256" s="37" t="s">
        <v>41</v>
      </c>
      <c r="C256" s="8"/>
      <c r="D256" s="9"/>
      <c r="E256" s="9"/>
      <c r="F256" s="9"/>
      <c r="G256" s="10"/>
      <c r="H256" s="10"/>
    </row>
    <row r="257" spans="1:9">
      <c r="A257" s="6"/>
      <c r="B257" s="7"/>
      <c r="C257" s="8"/>
      <c r="D257" s="9"/>
      <c r="E257" s="9"/>
      <c r="F257" s="9"/>
      <c r="G257" s="10"/>
      <c r="H257" s="10"/>
    </row>
    <row r="258" spans="1:9">
      <c r="A258" s="115" t="s">
        <v>9</v>
      </c>
      <c r="B258" s="12" t="s">
        <v>156</v>
      </c>
      <c r="C258" s="8"/>
      <c r="D258" s="9"/>
      <c r="E258" s="9"/>
      <c r="F258" s="9"/>
      <c r="G258" s="10"/>
      <c r="H258" s="10"/>
    </row>
    <row r="259" spans="1:9">
      <c r="A259" s="6"/>
      <c r="B259" s="28"/>
      <c r="C259" s="8"/>
      <c r="D259" s="9"/>
      <c r="E259" s="9"/>
      <c r="F259" s="9"/>
      <c r="G259" s="10"/>
      <c r="H259" s="10"/>
      <c r="I259" s="103"/>
    </row>
    <row r="260" spans="1:9" ht="38.25">
      <c r="A260" s="32" t="s">
        <v>140</v>
      </c>
      <c r="B260" s="33" t="s">
        <v>108</v>
      </c>
      <c r="C260" s="34"/>
      <c r="D260" s="34"/>
      <c r="E260" s="9"/>
      <c r="F260" s="9"/>
      <c r="G260" s="10"/>
      <c r="H260" s="116"/>
      <c r="I260" s="103"/>
    </row>
    <row r="261" spans="1:9">
      <c r="A261" s="32"/>
      <c r="B261" s="33" t="s">
        <v>109</v>
      </c>
      <c r="C261" s="34" t="s">
        <v>135</v>
      </c>
      <c r="D261" s="117">
        <v>81.3</v>
      </c>
      <c r="E261" s="35"/>
      <c r="F261" s="35">
        <f>+E261*1.2</f>
        <v>0</v>
      </c>
      <c r="G261" s="35">
        <f>+E261*D261</f>
        <v>0</v>
      </c>
      <c r="H261" s="35">
        <f>+F261*D261</f>
        <v>0</v>
      </c>
      <c r="I261" s="103"/>
    </row>
    <row r="262" spans="1:9">
      <c r="A262" s="32"/>
      <c r="B262" s="33" t="s">
        <v>110</v>
      </c>
      <c r="C262" s="34" t="s">
        <v>135</v>
      </c>
      <c r="D262" s="117">
        <v>145</v>
      </c>
      <c r="E262" s="35"/>
      <c r="F262" s="35">
        <f>+E262*1.2</f>
        <v>0</v>
      </c>
      <c r="G262" s="35">
        <f>+E262*D262</f>
        <v>0</v>
      </c>
      <c r="H262" s="35">
        <f>+F262*D262</f>
        <v>0</v>
      </c>
      <c r="I262" s="103"/>
    </row>
    <row r="263" spans="1:9" ht="38.25">
      <c r="A263" s="32" t="s">
        <v>141</v>
      </c>
      <c r="B263" s="33" t="s">
        <v>196</v>
      </c>
      <c r="C263" s="34" t="s">
        <v>135</v>
      </c>
      <c r="D263" s="117">
        <v>49.3</v>
      </c>
      <c r="E263" s="35"/>
      <c r="F263" s="35">
        <f>+E263*1.2</f>
        <v>0</v>
      </c>
      <c r="G263" s="35">
        <f>+E263*D263</f>
        <v>0</v>
      </c>
      <c r="H263" s="35">
        <f>+F263*D263</f>
        <v>0</v>
      </c>
      <c r="I263" s="103"/>
    </row>
    <row r="264" spans="1:9" ht="38.25">
      <c r="A264" s="32" t="s">
        <v>142</v>
      </c>
      <c r="B264" s="33" t="s">
        <v>197</v>
      </c>
      <c r="C264" s="34" t="s">
        <v>135</v>
      </c>
      <c r="D264" s="117">
        <v>177</v>
      </c>
      <c r="E264" s="35"/>
      <c r="F264" s="35">
        <f>+E264*1.2</f>
        <v>0</v>
      </c>
      <c r="G264" s="35">
        <f>+E264*D264</f>
        <v>0</v>
      </c>
      <c r="H264" s="35">
        <f>+F264*D264</f>
        <v>0</v>
      </c>
      <c r="I264" s="103"/>
    </row>
    <row r="265" spans="1:9" ht="38.25">
      <c r="A265" s="32" t="s">
        <v>143</v>
      </c>
      <c r="B265" s="33" t="s">
        <v>198</v>
      </c>
      <c r="C265" s="34" t="s">
        <v>135</v>
      </c>
      <c r="D265" s="117">
        <v>49.3</v>
      </c>
      <c r="E265" s="35"/>
      <c r="F265" s="35">
        <f>+E265*1.2</f>
        <v>0</v>
      </c>
      <c r="G265" s="35">
        <f>+E265*D265</f>
        <v>0</v>
      </c>
      <c r="H265" s="35">
        <f>+F265*D265</f>
        <v>0</v>
      </c>
      <c r="I265" s="103"/>
    </row>
    <row r="266" spans="1:9" ht="38.25">
      <c r="A266" s="32" t="s">
        <v>144</v>
      </c>
      <c r="B266" s="33" t="s">
        <v>111</v>
      </c>
      <c r="C266" s="34"/>
      <c r="D266" s="117"/>
      <c r="E266" s="35"/>
      <c r="F266" s="35"/>
      <c r="G266" s="35"/>
      <c r="H266" s="35"/>
      <c r="I266" s="103"/>
    </row>
    <row r="267" spans="1:9">
      <c r="A267" s="32"/>
      <c r="B267" s="33" t="s">
        <v>112</v>
      </c>
      <c r="C267" s="34" t="s">
        <v>136</v>
      </c>
      <c r="D267" s="117">
        <v>4</v>
      </c>
      <c r="E267" s="35"/>
      <c r="F267" s="35">
        <f t="shared" ref="F267:F290" si="6">+E267*1.2</f>
        <v>0</v>
      </c>
      <c r="G267" s="35">
        <f t="shared" ref="G267:G276" si="7">+E267*D267</f>
        <v>0</v>
      </c>
      <c r="H267" s="35">
        <f t="shared" ref="H267:H276" si="8">+F267*D267</f>
        <v>0</v>
      </c>
      <c r="I267" s="103"/>
    </row>
    <row r="268" spans="1:9">
      <c r="A268" s="32"/>
      <c r="B268" s="33" t="s">
        <v>113</v>
      </c>
      <c r="C268" s="34" t="s">
        <v>136</v>
      </c>
      <c r="D268" s="117">
        <v>8.5</v>
      </c>
      <c r="E268" s="35"/>
      <c r="F268" s="35">
        <f t="shared" si="6"/>
        <v>0</v>
      </c>
      <c r="G268" s="35">
        <f t="shared" si="7"/>
        <v>0</v>
      </c>
      <c r="H268" s="35">
        <f t="shared" si="8"/>
        <v>0</v>
      </c>
      <c r="I268" s="103"/>
    </row>
    <row r="269" spans="1:9">
      <c r="A269" s="32"/>
      <c r="B269" s="33" t="s">
        <v>114</v>
      </c>
      <c r="C269" s="34" t="s">
        <v>136</v>
      </c>
      <c r="D269" s="117">
        <v>236</v>
      </c>
      <c r="E269" s="35"/>
      <c r="F269" s="35">
        <f t="shared" si="6"/>
        <v>0</v>
      </c>
      <c r="G269" s="35">
        <f t="shared" si="7"/>
        <v>0</v>
      </c>
      <c r="H269" s="35">
        <f t="shared" si="8"/>
        <v>0</v>
      </c>
      <c r="I269" s="103"/>
    </row>
    <row r="270" spans="1:9" ht="63.75">
      <c r="A270" s="32" t="s">
        <v>145</v>
      </c>
      <c r="B270" s="33" t="s">
        <v>115</v>
      </c>
      <c r="C270" s="34" t="s">
        <v>137</v>
      </c>
      <c r="D270" s="117">
        <v>3</v>
      </c>
      <c r="E270" s="35"/>
      <c r="F270" s="35">
        <f t="shared" si="6"/>
        <v>0</v>
      </c>
      <c r="G270" s="35">
        <f t="shared" si="7"/>
        <v>0</v>
      </c>
      <c r="H270" s="35">
        <f t="shared" si="8"/>
        <v>0</v>
      </c>
      <c r="I270" s="103"/>
    </row>
    <row r="271" spans="1:9" ht="51">
      <c r="A271" s="32" t="s">
        <v>146</v>
      </c>
      <c r="B271" s="33" t="s">
        <v>116</v>
      </c>
      <c r="C271" s="34" t="s">
        <v>138</v>
      </c>
      <c r="D271" s="117">
        <v>3</v>
      </c>
      <c r="E271" s="35"/>
      <c r="F271" s="35">
        <f t="shared" si="6"/>
        <v>0</v>
      </c>
      <c r="G271" s="35">
        <f t="shared" si="7"/>
        <v>0</v>
      </c>
      <c r="H271" s="35">
        <f t="shared" si="8"/>
        <v>0</v>
      </c>
      <c r="I271" s="103"/>
    </row>
    <row r="272" spans="1:9" ht="51">
      <c r="A272" s="32" t="s">
        <v>147</v>
      </c>
      <c r="B272" s="33" t="s">
        <v>117</v>
      </c>
      <c r="C272" s="34"/>
      <c r="D272" s="117"/>
      <c r="E272" s="35"/>
      <c r="F272" s="35"/>
      <c r="G272" s="35"/>
      <c r="H272" s="35"/>
      <c r="I272" s="103"/>
    </row>
    <row r="273" spans="1:9">
      <c r="A273" s="32"/>
      <c r="B273" s="33" t="s">
        <v>118</v>
      </c>
      <c r="C273" s="34" t="s">
        <v>136</v>
      </c>
      <c r="D273" s="117">
        <v>31</v>
      </c>
      <c r="E273" s="35"/>
      <c r="F273" s="35">
        <f t="shared" si="6"/>
        <v>0</v>
      </c>
      <c r="G273" s="35">
        <f t="shared" si="7"/>
        <v>0</v>
      </c>
      <c r="H273" s="35">
        <f t="shared" si="8"/>
        <v>0</v>
      </c>
      <c r="I273" s="103"/>
    </row>
    <row r="274" spans="1:9">
      <c r="A274" s="32"/>
      <c r="B274" s="33" t="s">
        <v>119</v>
      </c>
      <c r="C274" s="34" t="s">
        <v>136</v>
      </c>
      <c r="D274" s="117">
        <v>46</v>
      </c>
      <c r="E274" s="35"/>
      <c r="F274" s="35">
        <f t="shared" si="6"/>
        <v>0</v>
      </c>
      <c r="G274" s="35">
        <f t="shared" si="7"/>
        <v>0</v>
      </c>
      <c r="H274" s="35">
        <f t="shared" si="8"/>
        <v>0</v>
      </c>
      <c r="I274" s="103"/>
    </row>
    <row r="275" spans="1:9" ht="25.5">
      <c r="A275" s="32" t="s">
        <v>148</v>
      </c>
      <c r="B275" s="33" t="s">
        <v>120</v>
      </c>
      <c r="C275" s="34" t="s">
        <v>136</v>
      </c>
      <c r="D275" s="117">
        <v>77</v>
      </c>
      <c r="E275" s="35"/>
      <c r="F275" s="35">
        <f t="shared" si="6"/>
        <v>0</v>
      </c>
      <c r="G275" s="35">
        <f t="shared" si="7"/>
        <v>0</v>
      </c>
      <c r="H275" s="35">
        <f t="shared" si="8"/>
        <v>0</v>
      </c>
      <c r="I275" s="103"/>
    </row>
    <row r="276" spans="1:9" ht="76.5">
      <c r="A276" s="32" t="s">
        <v>149</v>
      </c>
      <c r="B276" s="33" t="s">
        <v>121</v>
      </c>
      <c r="C276" s="34" t="s">
        <v>138</v>
      </c>
      <c r="D276" s="117">
        <v>6</v>
      </c>
      <c r="E276" s="35"/>
      <c r="F276" s="35">
        <f t="shared" si="6"/>
        <v>0</v>
      </c>
      <c r="G276" s="35">
        <f t="shared" si="7"/>
        <v>0</v>
      </c>
      <c r="H276" s="35">
        <f t="shared" si="8"/>
        <v>0</v>
      </c>
      <c r="I276" s="103"/>
    </row>
    <row r="277" spans="1:9" ht="165.75">
      <c r="A277" s="32" t="s">
        <v>150</v>
      </c>
      <c r="B277" s="33" t="s">
        <v>122</v>
      </c>
      <c r="C277" s="34"/>
      <c r="D277" s="117"/>
      <c r="E277" s="35"/>
      <c r="F277" s="35"/>
      <c r="G277" s="35"/>
      <c r="H277" s="35"/>
      <c r="I277" s="103"/>
    </row>
    <row r="278" spans="1:9">
      <c r="A278" s="32"/>
      <c r="B278" s="33" t="s">
        <v>123</v>
      </c>
      <c r="C278" s="34" t="s">
        <v>136</v>
      </c>
      <c r="D278" s="117">
        <v>48</v>
      </c>
      <c r="E278" s="35"/>
      <c r="F278" s="35">
        <f t="shared" si="6"/>
        <v>0</v>
      </c>
      <c r="G278" s="35">
        <f>+E278*D278</f>
        <v>0</v>
      </c>
      <c r="H278" s="35">
        <f>+F278*D278</f>
        <v>0</v>
      </c>
      <c r="I278" s="103"/>
    </row>
    <row r="279" spans="1:9">
      <c r="A279" s="32"/>
      <c r="B279" s="33" t="s">
        <v>124</v>
      </c>
      <c r="C279" s="34" t="s">
        <v>136</v>
      </c>
      <c r="D279" s="117">
        <v>114</v>
      </c>
      <c r="E279" s="35"/>
      <c r="F279" s="35">
        <f t="shared" si="6"/>
        <v>0</v>
      </c>
      <c r="G279" s="35">
        <f>+E279*D279</f>
        <v>0</v>
      </c>
      <c r="H279" s="35">
        <f>+F279*D279</f>
        <v>0</v>
      </c>
      <c r="I279" s="103"/>
    </row>
    <row r="280" spans="1:9">
      <c r="A280" s="32"/>
      <c r="B280" s="33" t="s">
        <v>125</v>
      </c>
      <c r="C280" s="34" t="s">
        <v>136</v>
      </c>
      <c r="D280" s="117">
        <v>16</v>
      </c>
      <c r="E280" s="35"/>
      <c r="F280" s="35">
        <f t="shared" si="6"/>
        <v>0</v>
      </c>
      <c r="G280" s="35">
        <f>+E280*D280</f>
        <v>0</v>
      </c>
      <c r="H280" s="35">
        <f>+F280*D280</f>
        <v>0</v>
      </c>
      <c r="I280" s="103"/>
    </row>
    <row r="281" spans="1:9">
      <c r="A281" s="32"/>
      <c r="B281" s="33" t="s">
        <v>126</v>
      </c>
      <c r="C281" s="34" t="s">
        <v>136</v>
      </c>
      <c r="D281" s="117">
        <v>59</v>
      </c>
      <c r="E281" s="35"/>
      <c r="F281" s="35">
        <f t="shared" si="6"/>
        <v>0</v>
      </c>
      <c r="G281" s="35">
        <f>+E281*D281</f>
        <v>0</v>
      </c>
      <c r="H281" s="35">
        <f>+F281*D281</f>
        <v>0</v>
      </c>
      <c r="I281" s="103"/>
    </row>
    <row r="282" spans="1:9" ht="38.25">
      <c r="A282" s="32" t="s">
        <v>151</v>
      </c>
      <c r="B282" s="33" t="s">
        <v>127</v>
      </c>
      <c r="C282" s="34"/>
      <c r="D282" s="117"/>
      <c r="E282" s="35"/>
      <c r="F282" s="35"/>
      <c r="G282" s="35"/>
      <c r="H282" s="35"/>
      <c r="I282" s="103"/>
    </row>
    <row r="283" spans="1:9">
      <c r="A283" s="32"/>
      <c r="B283" s="33" t="s">
        <v>128</v>
      </c>
      <c r="C283" s="34" t="s">
        <v>136</v>
      </c>
      <c r="D283" s="117">
        <v>48</v>
      </c>
      <c r="E283" s="35"/>
      <c r="F283" s="35">
        <f t="shared" si="6"/>
        <v>0</v>
      </c>
      <c r="G283" s="35">
        <f t="shared" ref="G283:G290" si="9">+E283*D283</f>
        <v>0</v>
      </c>
      <c r="H283" s="35">
        <f t="shared" ref="H283:H290" si="10">+F283*D283</f>
        <v>0</v>
      </c>
      <c r="I283" s="103"/>
    </row>
    <row r="284" spans="1:9">
      <c r="A284" s="32"/>
      <c r="B284" s="33" t="s">
        <v>129</v>
      </c>
      <c r="C284" s="34" t="s">
        <v>136</v>
      </c>
      <c r="D284" s="117">
        <v>114</v>
      </c>
      <c r="E284" s="35"/>
      <c r="F284" s="35">
        <f t="shared" si="6"/>
        <v>0</v>
      </c>
      <c r="G284" s="35">
        <f t="shared" si="9"/>
        <v>0</v>
      </c>
      <c r="H284" s="35">
        <f t="shared" si="10"/>
        <v>0</v>
      </c>
      <c r="I284" s="103"/>
    </row>
    <row r="285" spans="1:9">
      <c r="A285" s="32"/>
      <c r="B285" s="33" t="s">
        <v>130</v>
      </c>
      <c r="C285" s="34" t="s">
        <v>136</v>
      </c>
      <c r="D285" s="117">
        <v>16</v>
      </c>
      <c r="E285" s="35"/>
      <c r="F285" s="35">
        <f t="shared" si="6"/>
        <v>0</v>
      </c>
      <c r="G285" s="35">
        <f t="shared" si="9"/>
        <v>0</v>
      </c>
      <c r="H285" s="35">
        <f t="shared" si="10"/>
        <v>0</v>
      </c>
      <c r="I285" s="103"/>
    </row>
    <row r="286" spans="1:9">
      <c r="A286" s="32"/>
      <c r="B286" s="33" t="s">
        <v>131</v>
      </c>
      <c r="C286" s="34" t="s">
        <v>136</v>
      </c>
      <c r="D286" s="117">
        <v>59</v>
      </c>
      <c r="E286" s="35"/>
      <c r="F286" s="35">
        <f t="shared" si="6"/>
        <v>0</v>
      </c>
      <c r="G286" s="35">
        <f t="shared" si="9"/>
        <v>0</v>
      </c>
      <c r="H286" s="35">
        <f t="shared" si="10"/>
        <v>0</v>
      </c>
      <c r="I286" s="103"/>
    </row>
    <row r="287" spans="1:9" ht="89.25">
      <c r="A287" s="32" t="s">
        <v>152</v>
      </c>
      <c r="B287" s="33" t="s">
        <v>132</v>
      </c>
      <c r="C287" s="34" t="s">
        <v>138</v>
      </c>
      <c r="D287" s="117">
        <v>1</v>
      </c>
      <c r="E287" s="35"/>
      <c r="F287" s="35">
        <f t="shared" si="6"/>
        <v>0</v>
      </c>
      <c r="G287" s="35">
        <f t="shared" si="9"/>
        <v>0</v>
      </c>
      <c r="H287" s="35">
        <f t="shared" si="10"/>
        <v>0</v>
      </c>
      <c r="I287" s="103"/>
    </row>
    <row r="288" spans="1:9" ht="102">
      <c r="A288" s="32" t="s">
        <v>153</v>
      </c>
      <c r="B288" s="33" t="s">
        <v>199</v>
      </c>
      <c r="C288" s="34" t="s">
        <v>135</v>
      </c>
      <c r="D288" s="117">
        <v>5</v>
      </c>
      <c r="E288" s="35"/>
      <c r="F288" s="35">
        <f t="shared" si="6"/>
        <v>0</v>
      </c>
      <c r="G288" s="35">
        <f t="shared" si="9"/>
        <v>0</v>
      </c>
      <c r="H288" s="35">
        <f t="shared" si="10"/>
        <v>0</v>
      </c>
      <c r="I288" s="103"/>
    </row>
    <row r="289" spans="1:10">
      <c r="A289" s="32" t="s">
        <v>154</v>
      </c>
      <c r="B289" s="33" t="s">
        <v>133</v>
      </c>
      <c r="C289" s="34" t="s">
        <v>139</v>
      </c>
      <c r="D289" s="117">
        <v>1</v>
      </c>
      <c r="E289" s="35"/>
      <c r="F289" s="35">
        <f t="shared" si="6"/>
        <v>0</v>
      </c>
      <c r="G289" s="35">
        <f t="shared" si="9"/>
        <v>0</v>
      </c>
      <c r="H289" s="35">
        <f t="shared" si="10"/>
        <v>0</v>
      </c>
      <c r="I289" s="104"/>
    </row>
    <row r="290" spans="1:10" ht="51">
      <c r="A290" s="32" t="s">
        <v>155</v>
      </c>
      <c r="B290" s="33" t="s">
        <v>134</v>
      </c>
      <c r="C290" s="34" t="s">
        <v>139</v>
      </c>
      <c r="D290" s="117">
        <v>1</v>
      </c>
      <c r="E290" s="35"/>
      <c r="F290" s="35">
        <f t="shared" si="6"/>
        <v>0</v>
      </c>
      <c r="G290" s="35">
        <f t="shared" si="9"/>
        <v>0</v>
      </c>
      <c r="H290" s="35">
        <f t="shared" si="10"/>
        <v>0</v>
      </c>
      <c r="I290" s="104"/>
    </row>
    <row r="291" spans="1:10">
      <c r="A291" s="6"/>
      <c r="B291" s="28"/>
      <c r="C291" s="8"/>
      <c r="D291" s="9"/>
      <c r="E291" s="9"/>
      <c r="F291" s="9"/>
      <c r="G291" s="21"/>
      <c r="H291" s="20"/>
      <c r="I291" s="104"/>
    </row>
    <row r="292" spans="1:10" s="103" customFormat="1">
      <c r="A292" s="115" t="s">
        <v>9</v>
      </c>
      <c r="B292" s="37" t="s">
        <v>157</v>
      </c>
      <c r="C292" s="36"/>
      <c r="D292" s="36"/>
      <c r="E292" s="36"/>
      <c r="F292" s="36"/>
      <c r="G292" s="118">
        <f>SUM(G260:G290)</f>
        <v>0</v>
      </c>
      <c r="H292" s="118">
        <f>SUM(H261:H291)</f>
        <v>0</v>
      </c>
      <c r="I292" s="104"/>
    </row>
    <row r="293" spans="1:10">
      <c r="A293" s="6"/>
      <c r="B293" s="28"/>
      <c r="C293" s="8"/>
      <c r="D293" s="9"/>
      <c r="E293" s="9"/>
      <c r="F293" s="9"/>
      <c r="G293" s="21"/>
      <c r="H293" s="20"/>
      <c r="I293" s="104"/>
    </row>
    <row r="294" spans="1:10">
      <c r="A294" s="115" t="s">
        <v>10</v>
      </c>
      <c r="B294" s="37" t="s">
        <v>158</v>
      </c>
      <c r="C294" s="34"/>
      <c r="D294" s="34"/>
      <c r="E294" s="34"/>
      <c r="F294" s="34"/>
      <c r="G294" s="34"/>
      <c r="H294" s="34"/>
      <c r="I294" s="119"/>
      <c r="J294" s="119"/>
    </row>
    <row r="295" spans="1:10">
      <c r="A295" s="6"/>
      <c r="B295" s="28"/>
      <c r="C295" s="8"/>
      <c r="D295" s="9"/>
      <c r="E295" s="9"/>
      <c r="F295" s="9"/>
      <c r="G295" s="21"/>
      <c r="H295" s="20"/>
      <c r="I295" s="104"/>
    </row>
    <row r="296" spans="1:10" ht="38.25">
      <c r="A296" s="32" t="s">
        <v>173</v>
      </c>
      <c r="B296" s="33" t="s">
        <v>740</v>
      </c>
      <c r="C296" s="34" t="s">
        <v>135</v>
      </c>
      <c r="D296" s="35">
        <v>36.159999999999997</v>
      </c>
      <c r="E296" s="35"/>
      <c r="F296" s="35">
        <f>+E296*1.2</f>
        <v>0</v>
      </c>
      <c r="G296" s="35">
        <f>+E296*D296</f>
        <v>0</v>
      </c>
      <c r="H296" s="35">
        <f>+F296*D296</f>
        <v>0</v>
      </c>
      <c r="I296" s="103"/>
    </row>
    <row r="297" spans="1:10" ht="38.25">
      <c r="A297" s="32" t="s">
        <v>174</v>
      </c>
      <c r="B297" s="33" t="s">
        <v>200</v>
      </c>
      <c r="C297" s="34" t="s">
        <v>135</v>
      </c>
      <c r="D297" s="35">
        <v>11</v>
      </c>
      <c r="E297" s="35"/>
      <c r="F297" s="35">
        <f>+E297*1.2</f>
        <v>0</v>
      </c>
      <c r="G297" s="35">
        <f>+E297*D297</f>
        <v>0</v>
      </c>
      <c r="H297" s="35">
        <f>+F297*D297</f>
        <v>0</v>
      </c>
      <c r="I297" s="103"/>
    </row>
    <row r="298" spans="1:10" ht="38.25">
      <c r="A298" s="32" t="s">
        <v>175</v>
      </c>
      <c r="B298" s="33" t="s">
        <v>197</v>
      </c>
      <c r="C298" s="34" t="s">
        <v>135</v>
      </c>
      <c r="D298" s="35">
        <v>26.6</v>
      </c>
      <c r="E298" s="35"/>
      <c r="F298" s="35">
        <f>+E298*1.2</f>
        <v>0</v>
      </c>
      <c r="G298" s="35">
        <f>+E298*D298</f>
        <v>0</v>
      </c>
      <c r="H298" s="35">
        <f>+F298*D298</f>
        <v>0</v>
      </c>
      <c r="I298" s="103"/>
    </row>
    <row r="299" spans="1:10" ht="25.5">
      <c r="A299" s="32" t="s">
        <v>176</v>
      </c>
      <c r="B299" s="33" t="s">
        <v>201</v>
      </c>
      <c r="C299" s="34" t="s">
        <v>135</v>
      </c>
      <c r="D299" s="35">
        <v>15</v>
      </c>
      <c r="E299" s="35"/>
      <c r="F299" s="35">
        <f>+E299*1.2</f>
        <v>0</v>
      </c>
      <c r="G299" s="35">
        <f>+E299*D299</f>
        <v>0</v>
      </c>
      <c r="H299" s="35">
        <f>+F299*D299</f>
        <v>0</v>
      </c>
      <c r="I299" s="103"/>
    </row>
    <row r="300" spans="1:10" ht="76.5">
      <c r="A300" s="32" t="s">
        <v>177</v>
      </c>
      <c r="B300" s="33" t="s">
        <v>159</v>
      </c>
      <c r="C300" s="34"/>
      <c r="D300" s="35"/>
      <c r="E300" s="35"/>
      <c r="F300" s="35"/>
      <c r="G300" s="35"/>
      <c r="H300" s="35"/>
      <c r="I300" s="103"/>
    </row>
    <row r="301" spans="1:10">
      <c r="A301" s="32"/>
      <c r="B301" s="33" t="s">
        <v>160</v>
      </c>
      <c r="C301" s="34" t="s">
        <v>172</v>
      </c>
      <c r="D301" s="35">
        <v>51</v>
      </c>
      <c r="E301" s="35"/>
      <c r="F301" s="35">
        <f>+E301*1.2</f>
        <v>0</v>
      </c>
      <c r="G301" s="35">
        <f>+E301*D301</f>
        <v>0</v>
      </c>
      <c r="H301" s="35">
        <f>+F301*D301</f>
        <v>0</v>
      </c>
      <c r="I301" s="103"/>
    </row>
    <row r="302" spans="1:10">
      <c r="A302" s="32"/>
      <c r="B302" s="33" t="s">
        <v>161</v>
      </c>
      <c r="C302" s="34" t="s">
        <v>172</v>
      </c>
      <c r="D302" s="35">
        <v>54</v>
      </c>
      <c r="E302" s="35"/>
      <c r="F302" s="35">
        <f>+E302*1.2</f>
        <v>0</v>
      </c>
      <c r="G302" s="35">
        <f>+E302*D302</f>
        <v>0</v>
      </c>
      <c r="H302" s="35">
        <f>+F302*D302</f>
        <v>0</v>
      </c>
      <c r="I302" s="103"/>
    </row>
    <row r="303" spans="1:10">
      <c r="A303" s="32"/>
      <c r="B303" s="33" t="s">
        <v>162</v>
      </c>
      <c r="C303" s="34" t="s">
        <v>172</v>
      </c>
      <c r="D303" s="35">
        <v>19</v>
      </c>
      <c r="E303" s="35"/>
      <c r="F303" s="35">
        <f>+E303*1.2</f>
        <v>0</v>
      </c>
      <c r="G303" s="35">
        <f>+E303*D303</f>
        <v>0</v>
      </c>
      <c r="H303" s="35">
        <f>+F303*D303</f>
        <v>0</v>
      </c>
      <c r="I303" s="103"/>
    </row>
    <row r="304" spans="1:10">
      <c r="A304" s="32"/>
      <c r="B304" s="33" t="s">
        <v>163</v>
      </c>
      <c r="C304" s="34" t="s">
        <v>172</v>
      </c>
      <c r="D304" s="35">
        <v>36</v>
      </c>
      <c r="E304" s="35"/>
      <c r="F304" s="35">
        <f>+E304*1.2</f>
        <v>0</v>
      </c>
      <c r="G304" s="35">
        <f>+E304*D304</f>
        <v>0</v>
      </c>
      <c r="H304" s="35">
        <f>+F304*D304</f>
        <v>0</v>
      </c>
      <c r="I304" s="103"/>
    </row>
    <row r="305" spans="1:10" ht="38.25">
      <c r="A305" s="32" t="s">
        <v>178</v>
      </c>
      <c r="B305" s="33" t="s">
        <v>164</v>
      </c>
      <c r="C305" s="34" t="s">
        <v>137</v>
      </c>
      <c r="D305" s="35">
        <v>2</v>
      </c>
      <c r="E305" s="35"/>
      <c r="F305" s="35">
        <f>+E305*1.2</f>
        <v>0</v>
      </c>
      <c r="G305" s="35">
        <f>+E305*D305</f>
        <v>0</v>
      </c>
      <c r="H305" s="35">
        <f>+F305*D305</f>
        <v>0</v>
      </c>
      <c r="I305" s="103"/>
    </row>
    <row r="306" spans="1:10" ht="51">
      <c r="A306" s="32" t="s">
        <v>179</v>
      </c>
      <c r="B306" s="33" t="s">
        <v>165</v>
      </c>
      <c r="C306" s="34"/>
      <c r="D306" s="35"/>
      <c r="E306" s="35"/>
      <c r="F306" s="35"/>
      <c r="G306" s="35"/>
      <c r="H306" s="35"/>
      <c r="I306" s="103"/>
    </row>
    <row r="307" spans="1:10">
      <c r="A307" s="32"/>
      <c r="B307" s="33" t="s">
        <v>166</v>
      </c>
      <c r="C307" s="34" t="s">
        <v>137</v>
      </c>
      <c r="D307" s="35">
        <v>9</v>
      </c>
      <c r="E307" s="35"/>
      <c r="F307" s="35">
        <f>+E307*1.2</f>
        <v>0</v>
      </c>
      <c r="G307" s="35">
        <f>+E307*D307</f>
        <v>0</v>
      </c>
      <c r="H307" s="35">
        <f>+F307*D307</f>
        <v>0</v>
      </c>
      <c r="I307" s="103"/>
    </row>
    <row r="308" spans="1:10">
      <c r="A308" s="32"/>
      <c r="B308" s="33" t="s">
        <v>167</v>
      </c>
      <c r="C308" s="34" t="s">
        <v>137</v>
      </c>
      <c r="D308" s="35">
        <v>1</v>
      </c>
      <c r="E308" s="35"/>
      <c r="F308" s="35">
        <f>+E308*1.2</f>
        <v>0</v>
      </c>
      <c r="G308" s="35">
        <f>+E308*D308</f>
        <v>0</v>
      </c>
      <c r="H308" s="35">
        <f>+F308*D308</f>
        <v>0</v>
      </c>
      <c r="I308" s="103"/>
    </row>
    <row r="309" spans="1:10" ht="63.75">
      <c r="A309" s="32" t="s">
        <v>180</v>
      </c>
      <c r="B309" s="33" t="s">
        <v>168</v>
      </c>
      <c r="C309" s="34" t="s">
        <v>137</v>
      </c>
      <c r="D309" s="35">
        <v>3</v>
      </c>
      <c r="E309" s="35"/>
      <c r="F309" s="35">
        <f>+E309*1.2</f>
        <v>0</v>
      </c>
      <c r="G309" s="35">
        <f>+E309*D309</f>
        <v>0</v>
      </c>
      <c r="H309" s="35">
        <f>+F309*D309</f>
        <v>0</v>
      </c>
      <c r="I309" s="103"/>
    </row>
    <row r="310" spans="1:10" ht="38.25">
      <c r="A310" s="32" t="s">
        <v>181</v>
      </c>
      <c r="B310" s="33" t="s">
        <v>169</v>
      </c>
      <c r="C310" s="34"/>
      <c r="D310" s="35"/>
      <c r="E310" s="35"/>
      <c r="F310" s="35"/>
      <c r="G310" s="35"/>
      <c r="H310" s="35"/>
      <c r="I310" s="103"/>
    </row>
    <row r="311" spans="1:10">
      <c r="A311" s="32"/>
      <c r="B311" s="33" t="s">
        <v>170</v>
      </c>
      <c r="C311" s="34" t="s">
        <v>172</v>
      </c>
      <c r="D311" s="35">
        <v>1</v>
      </c>
      <c r="E311" s="35"/>
      <c r="F311" s="35">
        <f>+E311*1.2</f>
        <v>0</v>
      </c>
      <c r="G311" s="35">
        <f>+E311*D311</f>
        <v>0</v>
      </c>
      <c r="H311" s="35">
        <f>+F311*D311</f>
        <v>0</v>
      </c>
      <c r="I311" s="103"/>
    </row>
    <row r="312" spans="1:10">
      <c r="A312" s="32"/>
      <c r="B312" s="33" t="s">
        <v>161</v>
      </c>
      <c r="C312" s="34" t="s">
        <v>172</v>
      </c>
      <c r="D312" s="35">
        <v>1</v>
      </c>
      <c r="E312" s="35"/>
      <c r="F312" s="35">
        <f>+E312*1.2</f>
        <v>0</v>
      </c>
      <c r="G312" s="35">
        <f>+E312*D312</f>
        <v>0</v>
      </c>
      <c r="H312" s="35">
        <f>+F312*D312</f>
        <v>0</v>
      </c>
      <c r="I312" s="103"/>
    </row>
    <row r="313" spans="1:10" ht="38.25">
      <c r="A313" s="32" t="s">
        <v>182</v>
      </c>
      <c r="B313" s="33" t="s">
        <v>171</v>
      </c>
      <c r="C313" s="34" t="s">
        <v>172</v>
      </c>
      <c r="D313" s="35">
        <v>160</v>
      </c>
      <c r="E313" s="35"/>
      <c r="F313" s="35">
        <f>+E313*1.2</f>
        <v>0</v>
      </c>
      <c r="G313" s="35">
        <f>+E313*D313</f>
        <v>0</v>
      </c>
      <c r="H313" s="35">
        <f>+F313*D313</f>
        <v>0</v>
      </c>
      <c r="I313" s="103"/>
    </row>
    <row r="314" spans="1:10">
      <c r="A314" s="32" t="s">
        <v>183</v>
      </c>
      <c r="B314" s="33" t="s">
        <v>133</v>
      </c>
      <c r="C314" s="34" t="s">
        <v>139</v>
      </c>
      <c r="D314" s="35">
        <v>1</v>
      </c>
      <c r="E314" s="35"/>
      <c r="F314" s="35">
        <f>+E314*1.2</f>
        <v>0</v>
      </c>
      <c r="G314" s="35">
        <f>+E314*D314</f>
        <v>0</v>
      </c>
      <c r="H314" s="35">
        <f>+F314*D314</f>
        <v>0</v>
      </c>
      <c r="I314" s="103"/>
    </row>
    <row r="315" spans="1:10">
      <c r="A315" s="6"/>
      <c r="B315" s="7"/>
      <c r="C315" s="8"/>
      <c r="D315" s="9"/>
      <c r="E315" s="9"/>
      <c r="F315" s="9"/>
      <c r="G315" s="21"/>
      <c r="H315" s="20"/>
      <c r="I315" s="103"/>
    </row>
    <row r="316" spans="1:10">
      <c r="A316" s="115" t="s">
        <v>10</v>
      </c>
      <c r="B316" s="37" t="s">
        <v>184</v>
      </c>
      <c r="C316" s="36"/>
      <c r="D316" s="36"/>
      <c r="E316" s="36"/>
      <c r="F316" s="36"/>
      <c r="G316" s="118">
        <f>SUM(G296:G314)</f>
        <v>0</v>
      </c>
      <c r="H316" s="118">
        <f>SUM(H296:H314)</f>
        <v>0</v>
      </c>
      <c r="I316" s="103"/>
    </row>
    <row r="317" spans="1:10">
      <c r="A317" s="6"/>
      <c r="B317" s="7"/>
      <c r="C317" s="8"/>
      <c r="D317" s="9"/>
      <c r="E317" s="9"/>
      <c r="F317" s="9"/>
      <c r="G317" s="10"/>
      <c r="H317" s="10"/>
      <c r="I317" s="103"/>
    </row>
    <row r="318" spans="1:10">
      <c r="A318" s="6"/>
      <c r="B318" s="7"/>
      <c r="C318" s="8"/>
      <c r="D318" s="9"/>
      <c r="E318" s="114"/>
      <c r="F318" s="114"/>
      <c r="G318" s="21"/>
      <c r="H318" s="20"/>
      <c r="I318" s="103"/>
    </row>
    <row r="319" spans="1:10">
      <c r="A319" s="115" t="s">
        <v>12</v>
      </c>
      <c r="B319" s="37" t="s">
        <v>193</v>
      </c>
      <c r="C319" s="34"/>
      <c r="D319" s="34"/>
      <c r="E319" s="34"/>
      <c r="F319" s="34"/>
      <c r="G319" s="34"/>
      <c r="H319" s="34"/>
      <c r="I319" s="119"/>
      <c r="J319" s="119"/>
    </row>
    <row r="320" spans="1:10">
      <c r="A320" s="6"/>
      <c r="B320" s="7"/>
      <c r="C320" s="8"/>
      <c r="D320" s="9"/>
      <c r="E320" s="9"/>
      <c r="F320" s="9"/>
      <c r="G320" s="9"/>
      <c r="H320" s="10"/>
      <c r="I320" s="103"/>
    </row>
    <row r="321" spans="1:11" ht="38.25">
      <c r="A321" s="32" t="s">
        <v>189</v>
      </c>
      <c r="B321" s="33" t="s">
        <v>185</v>
      </c>
      <c r="C321" s="34" t="s">
        <v>139</v>
      </c>
      <c r="D321" s="35">
        <v>1</v>
      </c>
      <c r="E321" s="35"/>
      <c r="F321" s="35">
        <f>+E321*1.2</f>
        <v>0</v>
      </c>
      <c r="G321" s="35">
        <f>+E321*D321</f>
        <v>0</v>
      </c>
      <c r="H321" s="35">
        <f>+F321*D321</f>
        <v>0</v>
      </c>
      <c r="I321" s="103"/>
    </row>
    <row r="322" spans="1:11" ht="25.5">
      <c r="A322" s="32" t="s">
        <v>190</v>
      </c>
      <c r="B322" s="33" t="s">
        <v>186</v>
      </c>
      <c r="C322" s="34" t="s">
        <v>139</v>
      </c>
      <c r="D322" s="35">
        <v>1</v>
      </c>
      <c r="E322" s="35"/>
      <c r="F322" s="35">
        <f>+E322*1.2</f>
        <v>0</v>
      </c>
      <c r="G322" s="35">
        <f>+E322*D322</f>
        <v>0</v>
      </c>
      <c r="H322" s="35">
        <f>+F322*D322</f>
        <v>0</v>
      </c>
      <c r="I322" s="103"/>
    </row>
    <row r="323" spans="1:11" ht="51">
      <c r="A323" s="32" t="s">
        <v>191</v>
      </c>
      <c r="B323" s="33" t="s">
        <v>187</v>
      </c>
      <c r="C323" s="34" t="s">
        <v>139</v>
      </c>
      <c r="D323" s="35">
        <v>1</v>
      </c>
      <c r="E323" s="35"/>
      <c r="F323" s="35">
        <f>+E323*1.2</f>
        <v>0</v>
      </c>
      <c r="G323" s="35">
        <f>+E323*D323</f>
        <v>0</v>
      </c>
      <c r="H323" s="35">
        <f>+F323*D323</f>
        <v>0</v>
      </c>
      <c r="I323" s="103"/>
    </row>
    <row r="324" spans="1:11" ht="38.25">
      <c r="A324" s="32" t="s">
        <v>192</v>
      </c>
      <c r="B324" s="33" t="s">
        <v>188</v>
      </c>
      <c r="C324" s="34" t="s">
        <v>139</v>
      </c>
      <c r="D324" s="35">
        <v>1</v>
      </c>
      <c r="E324" s="35"/>
      <c r="F324" s="35">
        <f>+E324*1.2</f>
        <v>0</v>
      </c>
      <c r="G324" s="35">
        <f>+E324*D324</f>
        <v>0</v>
      </c>
      <c r="H324" s="35">
        <f>+F324*D324</f>
        <v>0</v>
      </c>
      <c r="I324" s="103"/>
    </row>
    <row r="325" spans="1:11">
      <c r="A325" s="6"/>
      <c r="B325" s="7"/>
      <c r="C325" s="8"/>
      <c r="D325" s="9"/>
      <c r="E325" s="9"/>
      <c r="F325" s="9"/>
      <c r="G325" s="9"/>
      <c r="H325" s="10"/>
      <c r="I325" s="103"/>
    </row>
    <row r="326" spans="1:11">
      <c r="A326" s="6"/>
      <c r="B326" s="7"/>
      <c r="C326" s="8"/>
      <c r="D326" s="9"/>
      <c r="E326" s="9"/>
      <c r="F326" s="9"/>
      <c r="G326" s="9"/>
      <c r="H326" s="10"/>
      <c r="I326" s="103"/>
    </row>
    <row r="327" spans="1:11">
      <c r="A327" s="115" t="s">
        <v>12</v>
      </c>
      <c r="B327" s="37" t="s">
        <v>194</v>
      </c>
      <c r="C327" s="36"/>
      <c r="D327" s="36"/>
      <c r="E327" s="36"/>
      <c r="F327" s="36"/>
      <c r="G327" s="118">
        <f>SUM(G321:G326)</f>
        <v>0</v>
      </c>
      <c r="H327" s="118">
        <f>SUM(H321:H326)</f>
        <v>0</v>
      </c>
      <c r="I327" s="103"/>
    </row>
    <row r="328" spans="1:11">
      <c r="A328" s="6"/>
      <c r="B328" s="7"/>
      <c r="C328" s="8"/>
      <c r="D328" s="9"/>
      <c r="E328" s="9"/>
      <c r="F328" s="9"/>
      <c r="G328" s="9"/>
      <c r="H328" s="10"/>
      <c r="I328" s="103"/>
    </row>
    <row r="329" spans="1:11">
      <c r="A329" s="6"/>
      <c r="B329" s="7"/>
      <c r="C329" s="8"/>
      <c r="D329" s="9"/>
      <c r="E329" s="9"/>
      <c r="F329" s="9"/>
      <c r="G329" s="9"/>
      <c r="H329" s="10"/>
      <c r="I329" s="103"/>
    </row>
    <row r="330" spans="1:11">
      <c r="A330" s="11" t="s">
        <v>11</v>
      </c>
      <c r="B330" s="37" t="s">
        <v>39</v>
      </c>
      <c r="C330" s="36"/>
      <c r="D330" s="36"/>
      <c r="E330" s="36"/>
      <c r="F330" s="36"/>
      <c r="G330" s="36"/>
      <c r="H330" s="36"/>
      <c r="I330" s="105"/>
      <c r="J330" s="105"/>
      <c r="K330" s="105"/>
    </row>
    <row r="331" spans="1:11">
      <c r="A331" s="6"/>
      <c r="B331" s="37" t="s">
        <v>41</v>
      </c>
      <c r="C331" s="36"/>
      <c r="D331" s="36"/>
      <c r="E331" s="36"/>
      <c r="F331" s="36"/>
      <c r="G331" s="36"/>
      <c r="H331" s="36"/>
      <c r="I331" s="105"/>
      <c r="J331" s="105"/>
      <c r="K331" s="105"/>
    </row>
    <row r="332" spans="1:11">
      <c r="A332" s="6"/>
      <c r="B332" s="37"/>
      <c r="C332" s="36"/>
      <c r="D332" s="36"/>
      <c r="E332" s="36"/>
      <c r="F332" s="36"/>
      <c r="G332" s="36"/>
      <c r="H332" s="36"/>
      <c r="I332" s="105"/>
      <c r="J332" s="105"/>
      <c r="K332" s="105"/>
    </row>
    <row r="333" spans="1:11">
      <c r="A333" s="115" t="s">
        <v>9</v>
      </c>
      <c r="B333" s="37" t="s">
        <v>157</v>
      </c>
      <c r="C333" s="36"/>
      <c r="D333" s="36"/>
      <c r="E333" s="36"/>
      <c r="F333" s="36"/>
      <c r="G333" s="118">
        <f>+G292</f>
        <v>0</v>
      </c>
      <c r="H333" s="118">
        <f>+H292</f>
        <v>0</v>
      </c>
      <c r="I333" s="103"/>
    </row>
    <row r="334" spans="1:11">
      <c r="A334" s="115" t="s">
        <v>10</v>
      </c>
      <c r="B334" s="37" t="s">
        <v>184</v>
      </c>
      <c r="C334" s="36"/>
      <c r="D334" s="36"/>
      <c r="E334" s="36"/>
      <c r="F334" s="36"/>
      <c r="G334" s="118">
        <f>+G316</f>
        <v>0</v>
      </c>
      <c r="H334" s="118">
        <f>+H316</f>
        <v>0</v>
      </c>
      <c r="I334" s="103"/>
    </row>
    <row r="335" spans="1:11">
      <c r="A335" s="115" t="s">
        <v>12</v>
      </c>
      <c r="B335" s="120" t="s">
        <v>194</v>
      </c>
      <c r="C335" s="36"/>
      <c r="D335" s="36"/>
      <c r="E335" s="36"/>
      <c r="F335" s="36"/>
      <c r="G335" s="118">
        <f>+G327</f>
        <v>0</v>
      </c>
      <c r="H335" s="118">
        <f>+H327</f>
        <v>0</v>
      </c>
      <c r="I335" s="103"/>
    </row>
    <row r="336" spans="1:11">
      <c r="A336" s="6"/>
      <c r="B336" s="7"/>
      <c r="C336" s="8"/>
      <c r="D336" s="9"/>
      <c r="E336" s="9"/>
      <c r="F336" s="9"/>
      <c r="G336" s="9"/>
      <c r="H336" s="10"/>
      <c r="I336" s="103"/>
    </row>
    <row r="337" spans="1:9" s="106" customFormat="1">
      <c r="A337" s="11" t="s">
        <v>11</v>
      </c>
      <c r="B337" s="120" t="s">
        <v>202</v>
      </c>
      <c r="C337" s="121"/>
      <c r="D337" s="121"/>
      <c r="E337" s="121"/>
      <c r="F337" s="121"/>
      <c r="G337" s="118">
        <f>SUM(G333:G336)</f>
        <v>0</v>
      </c>
      <c r="H337" s="118">
        <f>SUM(H333:H336)</f>
        <v>0</v>
      </c>
      <c r="I337" s="122"/>
    </row>
    <row r="338" spans="1:9">
      <c r="A338" s="6"/>
      <c r="B338" s="7"/>
      <c r="C338" s="8"/>
      <c r="D338" s="9"/>
      <c r="E338" s="9"/>
      <c r="F338" s="9"/>
      <c r="G338" s="9"/>
      <c r="H338" s="10"/>
      <c r="I338" s="103"/>
    </row>
    <row r="339" spans="1:9">
      <c r="A339" s="6"/>
      <c r="B339" s="7"/>
      <c r="C339" s="8"/>
      <c r="D339" s="9"/>
      <c r="E339" s="9"/>
      <c r="F339" s="9"/>
      <c r="G339" s="9"/>
      <c r="H339" s="10"/>
      <c r="I339" s="103"/>
    </row>
    <row r="340" spans="1:9">
      <c r="A340" s="6"/>
      <c r="B340" s="7"/>
      <c r="C340" s="8"/>
      <c r="D340" s="9"/>
      <c r="E340" s="9"/>
      <c r="F340" s="9"/>
      <c r="G340" s="9"/>
      <c r="H340" s="10"/>
      <c r="I340" s="103"/>
    </row>
    <row r="341" spans="1:9">
      <c r="A341" s="6"/>
      <c r="B341" s="7"/>
      <c r="C341" s="8"/>
      <c r="D341" s="9"/>
      <c r="E341" s="9"/>
      <c r="F341" s="9"/>
      <c r="G341" s="9"/>
      <c r="H341" s="10"/>
    </row>
    <row r="342" spans="1:9">
      <c r="A342" s="11" t="s">
        <v>12</v>
      </c>
      <c r="B342" s="28" t="s">
        <v>686</v>
      </c>
      <c r="C342" s="8"/>
      <c r="D342" s="9"/>
      <c r="E342" s="9"/>
      <c r="F342" s="9"/>
      <c r="G342" s="9"/>
      <c r="H342" s="10"/>
    </row>
    <row r="343" spans="1:9">
      <c r="A343" s="11"/>
      <c r="B343" s="28"/>
      <c r="C343" s="8"/>
      <c r="D343" s="9"/>
      <c r="E343" s="9"/>
      <c r="F343" s="9"/>
      <c r="G343" s="9"/>
      <c r="H343" s="10"/>
    </row>
    <row r="344" spans="1:9">
      <c r="A344" s="11"/>
      <c r="B344" s="33" t="s">
        <v>689</v>
      </c>
      <c r="C344" s="8"/>
      <c r="D344" s="9"/>
      <c r="E344" s="9"/>
      <c r="F344" s="9"/>
      <c r="G344" s="9"/>
      <c r="H344" s="10"/>
    </row>
    <row r="345" spans="1:9" ht="25.5">
      <c r="A345" s="11"/>
      <c r="B345" s="33" t="s">
        <v>690</v>
      </c>
      <c r="C345" s="8"/>
      <c r="D345" s="9"/>
      <c r="E345" s="9"/>
      <c r="F345" s="9"/>
      <c r="G345" s="9"/>
      <c r="H345" s="10"/>
    </row>
    <row r="346" spans="1:9" ht="25.5">
      <c r="A346" s="11"/>
      <c r="B346" s="33" t="s">
        <v>691</v>
      </c>
      <c r="C346" s="8"/>
      <c r="D346" s="9"/>
      <c r="E346" s="9"/>
      <c r="F346" s="9"/>
      <c r="G346" s="9"/>
      <c r="H346" s="10"/>
    </row>
    <row r="347" spans="1:9" ht="25.5">
      <c r="A347" s="11"/>
      <c r="B347" s="33" t="s">
        <v>692</v>
      </c>
      <c r="C347" s="8"/>
      <c r="D347" s="9"/>
      <c r="E347" s="9"/>
      <c r="F347" s="9"/>
      <c r="G347" s="9"/>
      <c r="H347" s="10"/>
    </row>
    <row r="348" spans="1:9" ht="25.5">
      <c r="A348" s="11"/>
      <c r="B348" s="33" t="s">
        <v>693</v>
      </c>
      <c r="C348" s="8"/>
      <c r="D348" s="9"/>
      <c r="E348" s="9"/>
      <c r="F348" s="9"/>
      <c r="G348" s="9"/>
      <c r="H348" s="10"/>
    </row>
    <row r="349" spans="1:9" ht="25.5">
      <c r="A349" s="11"/>
      <c r="B349" s="33" t="s">
        <v>694</v>
      </c>
      <c r="C349" s="8"/>
      <c r="D349" s="9"/>
      <c r="E349" s="9"/>
      <c r="F349" s="9"/>
      <c r="G349" s="9"/>
      <c r="H349" s="10"/>
    </row>
    <row r="350" spans="1:9">
      <c r="A350" s="11"/>
      <c r="B350" s="33" t="s">
        <v>695</v>
      </c>
      <c r="C350" s="8"/>
      <c r="D350" s="9"/>
      <c r="E350" s="9"/>
      <c r="F350" s="9"/>
      <c r="G350" s="9"/>
      <c r="H350" s="10"/>
    </row>
    <row r="351" spans="1:9" ht="38.25">
      <c r="A351" s="11"/>
      <c r="B351" s="33" t="s">
        <v>696</v>
      </c>
      <c r="C351" s="8"/>
      <c r="D351" s="9"/>
      <c r="E351" s="9"/>
      <c r="F351" s="9"/>
      <c r="G351" s="9"/>
      <c r="H351" s="10"/>
    </row>
    <row r="352" spans="1:9" ht="38.25">
      <c r="A352" s="11"/>
      <c r="B352" s="33" t="s">
        <v>697</v>
      </c>
      <c r="C352" s="8"/>
      <c r="D352" s="9"/>
      <c r="E352" s="9"/>
      <c r="F352" s="9"/>
      <c r="G352" s="9"/>
      <c r="H352" s="10"/>
    </row>
    <row r="353" spans="1:8" ht="25.5">
      <c r="A353" s="11"/>
      <c r="B353" s="33" t="s">
        <v>698</v>
      </c>
      <c r="C353" s="8"/>
      <c r="D353" s="9"/>
      <c r="E353" s="9"/>
      <c r="F353" s="9"/>
      <c r="G353" s="9"/>
      <c r="H353" s="10"/>
    </row>
    <row r="354" spans="1:8" ht="25.5">
      <c r="A354" s="11"/>
      <c r="B354" s="33" t="s">
        <v>699</v>
      </c>
      <c r="C354" s="8"/>
      <c r="D354" s="9"/>
      <c r="E354" s="9"/>
      <c r="F354" s="9"/>
      <c r="G354" s="9"/>
      <c r="H354" s="10"/>
    </row>
    <row r="355" spans="1:8" ht="63.75">
      <c r="A355" s="11"/>
      <c r="B355" s="33" t="s">
        <v>700</v>
      </c>
      <c r="C355" s="8"/>
      <c r="D355" s="9"/>
      <c r="E355" s="9"/>
      <c r="F355" s="9"/>
      <c r="G355" s="9"/>
      <c r="H355" s="10"/>
    </row>
    <row r="356" spans="1:8" ht="76.5">
      <c r="A356" s="11"/>
      <c r="B356" s="33" t="s">
        <v>701</v>
      </c>
      <c r="C356" s="8"/>
      <c r="D356" s="9"/>
      <c r="E356" s="9"/>
      <c r="F356" s="9"/>
      <c r="G356" s="9"/>
      <c r="H356" s="10"/>
    </row>
    <row r="357" spans="1:8" ht="89.25">
      <c r="A357" s="11"/>
      <c r="B357" s="33" t="s">
        <v>702</v>
      </c>
      <c r="C357" s="8"/>
      <c r="D357" s="9"/>
      <c r="E357" s="9"/>
      <c r="F357" s="9"/>
      <c r="G357" s="9"/>
      <c r="H357" s="10"/>
    </row>
    <row r="358" spans="1:8">
      <c r="A358" s="6"/>
      <c r="B358" s="7"/>
      <c r="C358" s="8"/>
      <c r="D358" s="9"/>
      <c r="E358" s="9"/>
      <c r="F358" s="9"/>
      <c r="G358" s="9"/>
      <c r="H358" s="10"/>
    </row>
    <row r="359" spans="1:8" s="102" customFormat="1">
      <c r="A359" s="38" t="s">
        <v>470</v>
      </c>
      <c r="B359" s="39" t="s">
        <v>471</v>
      </c>
      <c r="C359" s="40"/>
      <c r="D359" s="40"/>
      <c r="E359" s="41"/>
      <c r="F359" s="41"/>
      <c r="G359" s="41"/>
      <c r="H359" s="42"/>
    </row>
    <row r="360" spans="1:8" ht="242.25">
      <c r="A360" s="43"/>
      <c r="B360" s="44" t="s">
        <v>467</v>
      </c>
      <c r="C360" s="40"/>
      <c r="D360" s="40"/>
      <c r="E360" s="45"/>
      <c r="F360" s="45"/>
      <c r="G360" s="45"/>
      <c r="H360" s="42"/>
    </row>
    <row r="361" spans="1:8" ht="51">
      <c r="A361" s="43"/>
      <c r="B361" s="44" t="s">
        <v>468</v>
      </c>
      <c r="C361" s="40"/>
      <c r="D361" s="40"/>
      <c r="E361" s="45"/>
      <c r="F361" s="45"/>
      <c r="G361" s="45"/>
      <c r="H361" s="42"/>
    </row>
    <row r="362" spans="1:8" ht="38.25">
      <c r="A362" s="43"/>
      <c r="B362" s="44" t="s">
        <v>469</v>
      </c>
      <c r="C362" s="40"/>
      <c r="D362" s="40"/>
      <c r="E362" s="45"/>
      <c r="F362" s="45"/>
      <c r="G362" s="45"/>
      <c r="H362" s="42"/>
    </row>
    <row r="363" spans="1:8">
      <c r="A363" s="43"/>
      <c r="B363" s="44"/>
      <c r="C363" s="40"/>
      <c r="D363" s="40"/>
      <c r="E363" s="45"/>
      <c r="F363" s="45"/>
      <c r="G363" s="45"/>
      <c r="H363" s="42"/>
    </row>
    <row r="364" spans="1:8" ht="25.5">
      <c r="A364" s="38" t="s">
        <v>472</v>
      </c>
      <c r="B364" s="46" t="s">
        <v>677</v>
      </c>
      <c r="C364" s="40"/>
      <c r="D364" s="40"/>
      <c r="E364" s="45"/>
      <c r="F364" s="45"/>
      <c r="G364" s="45"/>
      <c r="H364" s="42"/>
    </row>
    <row r="365" spans="1:8" ht="25.5">
      <c r="A365" s="43"/>
      <c r="B365" s="46" t="s">
        <v>751</v>
      </c>
      <c r="C365" s="40"/>
      <c r="D365" s="40"/>
      <c r="E365" s="45"/>
      <c r="F365" s="45"/>
      <c r="G365" s="45"/>
      <c r="H365" s="42"/>
    </row>
    <row r="366" spans="1:8">
      <c r="A366" s="43"/>
      <c r="B366" s="47" t="s">
        <v>473</v>
      </c>
      <c r="C366" s="40"/>
      <c r="D366" s="40"/>
      <c r="E366" s="45"/>
      <c r="F366" s="45"/>
      <c r="G366" s="45"/>
      <c r="H366" s="42"/>
    </row>
    <row r="367" spans="1:8">
      <c r="A367" s="43"/>
      <c r="B367" s="47" t="s">
        <v>474</v>
      </c>
      <c r="C367" s="40"/>
      <c r="D367" s="40"/>
      <c r="E367" s="45"/>
      <c r="F367" s="45"/>
      <c r="G367" s="45"/>
      <c r="H367" s="42"/>
    </row>
    <row r="368" spans="1:8">
      <c r="A368" s="43"/>
      <c r="B368" s="47" t="s">
        <v>475</v>
      </c>
      <c r="C368" s="40"/>
      <c r="D368" s="40"/>
      <c r="E368" s="45"/>
      <c r="F368" s="45"/>
      <c r="G368" s="45"/>
      <c r="H368" s="42"/>
    </row>
    <row r="369" spans="1:8">
      <c r="A369" s="43"/>
      <c r="B369" s="47" t="s">
        <v>476</v>
      </c>
      <c r="C369" s="40"/>
      <c r="D369" s="40"/>
      <c r="E369" s="45"/>
      <c r="F369" s="45"/>
      <c r="G369" s="45"/>
      <c r="H369" s="42"/>
    </row>
    <row r="370" spans="1:8">
      <c r="A370" s="43"/>
      <c r="B370" s="47" t="s">
        <v>477</v>
      </c>
      <c r="C370" s="40"/>
      <c r="D370" s="40"/>
      <c r="E370" s="45"/>
      <c r="F370" s="45"/>
      <c r="G370" s="45"/>
      <c r="H370" s="42"/>
    </row>
    <row r="371" spans="1:8">
      <c r="A371" s="43"/>
      <c r="B371" s="48" t="s">
        <v>478</v>
      </c>
      <c r="C371" s="40" t="s">
        <v>485</v>
      </c>
      <c r="D371" s="40">
        <v>1</v>
      </c>
      <c r="E371" s="45"/>
      <c r="F371" s="45">
        <f>+E371*1.2</f>
        <v>0</v>
      </c>
      <c r="G371" s="45">
        <f>+D371*E371</f>
        <v>0</v>
      </c>
      <c r="H371" s="42">
        <f>+D371*F371</f>
        <v>0</v>
      </c>
    </row>
    <row r="372" spans="1:8">
      <c r="A372" s="43"/>
      <c r="B372" s="44"/>
      <c r="C372" s="40"/>
      <c r="D372" s="40"/>
      <c r="E372" s="45"/>
      <c r="F372" s="45"/>
      <c r="G372" s="45"/>
      <c r="H372" s="42"/>
    </row>
    <row r="373" spans="1:8" ht="25.5">
      <c r="A373" s="38" t="s">
        <v>479</v>
      </c>
      <c r="B373" s="46" t="s">
        <v>678</v>
      </c>
      <c r="C373" s="40"/>
      <c r="D373" s="40"/>
      <c r="E373" s="45"/>
      <c r="F373" s="45"/>
      <c r="G373" s="45"/>
      <c r="H373" s="42"/>
    </row>
    <row r="374" spans="1:8">
      <c r="A374" s="43"/>
      <c r="B374" s="47"/>
      <c r="C374" s="40"/>
      <c r="D374" s="40"/>
      <c r="E374" s="45"/>
      <c r="F374" s="45"/>
      <c r="G374" s="45"/>
      <c r="H374" s="42"/>
    </row>
    <row r="375" spans="1:8" ht="25.5">
      <c r="A375" s="43"/>
      <c r="B375" s="47" t="s">
        <v>480</v>
      </c>
      <c r="C375" s="40"/>
      <c r="D375" s="40"/>
      <c r="E375" s="45"/>
      <c r="F375" s="45"/>
      <c r="G375" s="45"/>
      <c r="H375" s="42"/>
    </row>
    <row r="376" spans="1:8">
      <c r="A376" s="43"/>
      <c r="B376" s="47" t="s">
        <v>481</v>
      </c>
      <c r="C376" s="40"/>
      <c r="D376" s="40"/>
      <c r="E376" s="45"/>
      <c r="F376" s="45"/>
      <c r="G376" s="45"/>
      <c r="H376" s="42"/>
    </row>
    <row r="377" spans="1:8">
      <c r="A377" s="43"/>
      <c r="B377" s="47" t="s">
        <v>473</v>
      </c>
      <c r="C377" s="40"/>
      <c r="D377" s="40"/>
      <c r="E377" s="45"/>
      <c r="F377" s="45"/>
      <c r="G377" s="45"/>
      <c r="H377" s="42"/>
    </row>
    <row r="378" spans="1:8">
      <c r="A378" s="43"/>
      <c r="B378" s="47" t="s">
        <v>482</v>
      </c>
      <c r="C378" s="40"/>
      <c r="D378" s="40"/>
      <c r="E378" s="45"/>
      <c r="F378" s="45"/>
      <c r="G378" s="45"/>
      <c r="H378" s="42"/>
    </row>
    <row r="379" spans="1:8">
      <c r="A379" s="43"/>
      <c r="B379" s="47" t="s">
        <v>476</v>
      </c>
      <c r="C379" s="40"/>
      <c r="D379" s="40"/>
      <c r="E379" s="45"/>
      <c r="F379" s="45"/>
      <c r="G379" s="45"/>
      <c r="H379" s="42"/>
    </row>
    <row r="380" spans="1:8">
      <c r="A380" s="43"/>
      <c r="B380" s="47" t="s">
        <v>483</v>
      </c>
      <c r="C380" s="40"/>
      <c r="D380" s="40"/>
      <c r="E380" s="45"/>
      <c r="F380" s="45"/>
      <c r="G380" s="45"/>
      <c r="H380" s="42"/>
    </row>
    <row r="381" spans="1:8">
      <c r="A381" s="43"/>
      <c r="B381" s="47" t="s">
        <v>484</v>
      </c>
      <c r="C381" s="40"/>
      <c r="D381" s="40"/>
      <c r="E381" s="45"/>
      <c r="F381" s="45"/>
      <c r="G381" s="45"/>
      <c r="H381" s="42"/>
    </row>
    <row r="382" spans="1:8">
      <c r="A382" s="43"/>
      <c r="B382" s="48" t="s">
        <v>478</v>
      </c>
      <c r="C382" s="40" t="s">
        <v>485</v>
      </c>
      <c r="D382" s="40">
        <v>1</v>
      </c>
      <c r="E382" s="45"/>
      <c r="F382" s="45">
        <f>+E382*1.2</f>
        <v>0</v>
      </c>
      <c r="G382" s="45">
        <f>+D382*E382</f>
        <v>0</v>
      </c>
      <c r="H382" s="42">
        <f>+D382*F382</f>
        <v>0</v>
      </c>
    </row>
    <row r="383" spans="1:8">
      <c r="A383" s="43"/>
      <c r="B383" s="48"/>
      <c r="C383" s="40"/>
      <c r="D383" s="40"/>
      <c r="E383" s="45"/>
      <c r="F383" s="45"/>
      <c r="G383" s="45"/>
      <c r="H383" s="42"/>
    </row>
    <row r="384" spans="1:8" ht="38.25">
      <c r="A384" s="38" t="s">
        <v>486</v>
      </c>
      <c r="B384" s="46" t="s">
        <v>679</v>
      </c>
      <c r="C384" s="40"/>
      <c r="D384" s="40"/>
      <c r="E384" s="45"/>
      <c r="F384" s="45"/>
      <c r="G384" s="45"/>
      <c r="H384" s="42"/>
    </row>
    <row r="385" spans="1:8">
      <c r="A385" s="43"/>
      <c r="B385" s="47"/>
      <c r="C385" s="40"/>
      <c r="D385" s="40"/>
      <c r="E385" s="45"/>
      <c r="F385" s="45"/>
      <c r="G385" s="45"/>
      <c r="H385" s="42"/>
    </row>
    <row r="386" spans="1:8">
      <c r="A386" s="43"/>
      <c r="B386" s="47" t="s">
        <v>487</v>
      </c>
      <c r="C386" s="40"/>
      <c r="D386" s="40"/>
      <c r="E386" s="45"/>
      <c r="F386" s="45"/>
      <c r="G386" s="45"/>
      <c r="H386" s="42"/>
    </row>
    <row r="387" spans="1:8">
      <c r="A387" s="43"/>
      <c r="B387" s="47" t="s">
        <v>488</v>
      </c>
      <c r="C387" s="40"/>
      <c r="D387" s="40"/>
      <c r="E387" s="45"/>
      <c r="F387" s="45"/>
      <c r="G387" s="45"/>
      <c r="H387" s="42"/>
    </row>
    <row r="388" spans="1:8">
      <c r="A388" s="43"/>
      <c r="B388" s="47" t="s">
        <v>489</v>
      </c>
      <c r="C388" s="40"/>
      <c r="D388" s="40"/>
      <c r="E388" s="45"/>
      <c r="F388" s="45"/>
      <c r="G388" s="45"/>
      <c r="H388" s="42"/>
    </row>
    <row r="389" spans="1:8">
      <c r="A389" s="43"/>
      <c r="B389" s="48" t="s">
        <v>478</v>
      </c>
      <c r="C389" s="40" t="s">
        <v>485</v>
      </c>
      <c r="D389" s="40">
        <v>1</v>
      </c>
      <c r="E389" s="45"/>
      <c r="F389" s="45">
        <f>+E389*1.2</f>
        <v>0</v>
      </c>
      <c r="G389" s="45">
        <f>+D389*E389</f>
        <v>0</v>
      </c>
      <c r="H389" s="42">
        <f>+D389*F389</f>
        <v>0</v>
      </c>
    </row>
    <row r="390" spans="1:8">
      <c r="A390" s="43"/>
      <c r="B390" s="48"/>
      <c r="C390" s="40"/>
      <c r="D390" s="40"/>
      <c r="E390" s="45"/>
      <c r="F390" s="45"/>
      <c r="G390" s="45"/>
      <c r="H390" s="42"/>
    </row>
    <row r="391" spans="1:8" ht="38.25">
      <c r="A391" s="38" t="s">
        <v>490</v>
      </c>
      <c r="B391" s="46" t="s">
        <v>680</v>
      </c>
      <c r="C391" s="40"/>
      <c r="D391" s="40"/>
      <c r="E391" s="45"/>
      <c r="F391" s="45"/>
      <c r="G391" s="45"/>
      <c r="H391" s="42"/>
    </row>
    <row r="392" spans="1:8">
      <c r="A392" s="43"/>
      <c r="B392" s="47"/>
      <c r="C392" s="40"/>
      <c r="D392" s="40"/>
      <c r="E392" s="45"/>
      <c r="F392" s="45"/>
      <c r="G392" s="45"/>
      <c r="H392" s="42"/>
    </row>
    <row r="393" spans="1:8">
      <c r="A393" s="43"/>
      <c r="B393" s="47" t="s">
        <v>487</v>
      </c>
      <c r="C393" s="40"/>
      <c r="D393" s="40"/>
      <c r="E393" s="45"/>
      <c r="F393" s="45"/>
      <c r="G393" s="45"/>
      <c r="H393" s="42"/>
    </row>
    <row r="394" spans="1:8">
      <c r="A394" s="43"/>
      <c r="B394" s="47" t="s">
        <v>488</v>
      </c>
      <c r="C394" s="40"/>
      <c r="D394" s="40"/>
      <c r="E394" s="45"/>
      <c r="F394" s="45"/>
      <c r="G394" s="45"/>
      <c r="H394" s="42"/>
    </row>
    <row r="395" spans="1:8">
      <c r="A395" s="43"/>
      <c r="B395" s="47" t="s">
        <v>489</v>
      </c>
      <c r="C395" s="40"/>
      <c r="D395" s="40"/>
      <c r="E395" s="45"/>
      <c r="F395" s="45"/>
      <c r="G395" s="45"/>
      <c r="H395" s="42"/>
    </row>
    <row r="396" spans="1:8">
      <c r="A396" s="43"/>
      <c r="B396" s="48" t="s">
        <v>491</v>
      </c>
      <c r="C396" s="40" t="s">
        <v>485</v>
      </c>
      <c r="D396" s="40">
        <v>1</v>
      </c>
      <c r="E396" s="45"/>
      <c r="F396" s="45">
        <f>+E396*1.2</f>
        <v>0</v>
      </c>
      <c r="G396" s="45">
        <f>+D396*E396</f>
        <v>0</v>
      </c>
      <c r="H396" s="42">
        <f>+D396*F396</f>
        <v>0</v>
      </c>
    </row>
    <row r="397" spans="1:8">
      <c r="A397" s="43"/>
      <c r="B397" s="48"/>
      <c r="C397" s="40"/>
      <c r="D397" s="40"/>
      <c r="E397" s="45"/>
      <c r="F397" s="45"/>
      <c r="G397" s="45"/>
      <c r="H397" s="42"/>
    </row>
    <row r="398" spans="1:8" ht="25.5">
      <c r="A398" s="38" t="s">
        <v>492</v>
      </c>
      <c r="B398" s="46" t="s">
        <v>681</v>
      </c>
      <c r="C398" s="40"/>
      <c r="D398" s="40"/>
      <c r="E398" s="45"/>
      <c r="F398" s="45"/>
      <c r="G398" s="45"/>
      <c r="H398" s="42"/>
    </row>
    <row r="399" spans="1:8" ht="25.5">
      <c r="A399" s="43"/>
      <c r="B399" s="47" t="s">
        <v>493</v>
      </c>
      <c r="C399" s="40"/>
      <c r="D399" s="40"/>
      <c r="E399" s="45"/>
      <c r="F399" s="45"/>
      <c r="G399" s="45"/>
      <c r="H399" s="42"/>
    </row>
    <row r="400" spans="1:8">
      <c r="A400" s="43"/>
      <c r="B400" s="47" t="s">
        <v>494</v>
      </c>
      <c r="C400" s="40"/>
      <c r="D400" s="40"/>
      <c r="E400" s="45"/>
      <c r="F400" s="45"/>
      <c r="G400" s="45"/>
      <c r="H400" s="42"/>
    </row>
    <row r="401" spans="1:8">
      <c r="A401" s="43"/>
      <c r="B401" s="47" t="s">
        <v>474</v>
      </c>
      <c r="C401" s="40"/>
      <c r="D401" s="40"/>
      <c r="E401" s="45"/>
      <c r="F401" s="45"/>
      <c r="G401" s="45"/>
      <c r="H401" s="42"/>
    </row>
    <row r="402" spans="1:8">
      <c r="A402" s="43"/>
      <c r="B402" s="47" t="s">
        <v>495</v>
      </c>
      <c r="C402" s="40"/>
      <c r="D402" s="40"/>
      <c r="E402" s="45"/>
      <c r="F402" s="45"/>
      <c r="G402" s="45"/>
      <c r="H402" s="42"/>
    </row>
    <row r="403" spans="1:8">
      <c r="A403" s="43"/>
      <c r="B403" s="47" t="s">
        <v>496</v>
      </c>
      <c r="C403" s="40"/>
      <c r="D403" s="40"/>
      <c r="E403" s="45"/>
      <c r="F403" s="45"/>
      <c r="G403" s="45"/>
      <c r="H403" s="42"/>
    </row>
    <row r="404" spans="1:8">
      <c r="A404" s="43"/>
      <c r="B404" s="48" t="s">
        <v>491</v>
      </c>
      <c r="C404" s="40" t="s">
        <v>485</v>
      </c>
      <c r="D404" s="40">
        <v>1</v>
      </c>
      <c r="E404" s="45"/>
      <c r="F404" s="45">
        <f>+E404*1.2</f>
        <v>0</v>
      </c>
      <c r="G404" s="45">
        <f>+D404*E404</f>
        <v>0</v>
      </c>
      <c r="H404" s="42">
        <f>+D404*F404</f>
        <v>0</v>
      </c>
    </row>
    <row r="405" spans="1:8">
      <c r="A405" s="43"/>
      <c r="B405" s="48"/>
      <c r="C405" s="40"/>
      <c r="D405" s="40"/>
      <c r="E405" s="45"/>
      <c r="F405" s="45"/>
      <c r="G405" s="45"/>
      <c r="H405" s="42"/>
    </row>
    <row r="406" spans="1:8" ht="38.25">
      <c r="A406" s="38" t="s">
        <v>497</v>
      </c>
      <c r="B406" s="46" t="s">
        <v>682</v>
      </c>
      <c r="C406" s="40"/>
      <c r="D406" s="40"/>
      <c r="E406" s="45"/>
      <c r="F406" s="45"/>
      <c r="G406" s="45"/>
      <c r="H406" s="42"/>
    </row>
    <row r="407" spans="1:8" ht="25.5">
      <c r="A407" s="43"/>
      <c r="B407" s="46" t="s">
        <v>505</v>
      </c>
      <c r="C407" s="40"/>
      <c r="D407" s="40"/>
      <c r="E407" s="45"/>
      <c r="F407" s="45"/>
      <c r="G407" s="45"/>
      <c r="H407" s="42"/>
    </row>
    <row r="408" spans="1:8">
      <c r="A408" s="43"/>
      <c r="B408" s="46" t="s">
        <v>498</v>
      </c>
      <c r="C408" s="40"/>
      <c r="D408" s="40"/>
      <c r="E408" s="45"/>
      <c r="F408" s="45"/>
      <c r="G408" s="45"/>
      <c r="H408" s="42"/>
    </row>
    <row r="409" spans="1:8">
      <c r="A409" s="43"/>
      <c r="B409" s="46" t="s">
        <v>499</v>
      </c>
      <c r="C409" s="40"/>
      <c r="D409" s="40"/>
      <c r="E409" s="45"/>
      <c r="F409" s="45"/>
      <c r="G409" s="45"/>
      <c r="H409" s="42"/>
    </row>
    <row r="410" spans="1:8">
      <c r="A410" s="43"/>
      <c r="B410" s="46" t="s">
        <v>500</v>
      </c>
      <c r="C410" s="40"/>
      <c r="D410" s="40"/>
      <c r="E410" s="45"/>
      <c r="F410" s="45"/>
      <c r="G410" s="45"/>
      <c r="H410" s="42"/>
    </row>
    <row r="411" spans="1:8">
      <c r="A411" s="43"/>
      <c r="B411" s="48" t="s">
        <v>491</v>
      </c>
      <c r="C411" s="40" t="s">
        <v>485</v>
      </c>
      <c r="D411" s="40">
        <v>1</v>
      </c>
      <c r="E411" s="45"/>
      <c r="F411" s="45">
        <f>+E411*1.2</f>
        <v>0</v>
      </c>
      <c r="G411" s="45">
        <f>+D411*E411</f>
        <v>0</v>
      </c>
      <c r="H411" s="42">
        <f>+D411*F411</f>
        <v>0</v>
      </c>
    </row>
    <row r="412" spans="1:8">
      <c r="A412" s="43"/>
      <c r="B412" s="48"/>
      <c r="C412" s="40"/>
      <c r="D412" s="40"/>
      <c r="E412" s="41"/>
      <c r="F412" s="45"/>
      <c r="G412" s="45"/>
      <c r="H412" s="42"/>
    </row>
    <row r="413" spans="1:8" ht="140.25">
      <c r="A413" s="38" t="s">
        <v>501</v>
      </c>
      <c r="B413" s="47" t="s">
        <v>683</v>
      </c>
      <c r="C413" s="40"/>
      <c r="D413" s="40"/>
      <c r="E413" s="45"/>
      <c r="F413" s="45"/>
      <c r="G413" s="45"/>
      <c r="H413" s="42"/>
    </row>
    <row r="414" spans="1:8" ht="25.5">
      <c r="A414" s="43"/>
      <c r="B414" s="46" t="s">
        <v>502</v>
      </c>
      <c r="C414" s="40"/>
      <c r="D414" s="40"/>
      <c r="E414" s="45"/>
      <c r="F414" s="45"/>
      <c r="G414" s="45"/>
      <c r="H414" s="42"/>
    </row>
    <row r="415" spans="1:8">
      <c r="A415" s="43"/>
      <c r="B415" s="48" t="s">
        <v>478</v>
      </c>
      <c r="C415" s="40" t="s">
        <v>485</v>
      </c>
      <c r="D415" s="40">
        <v>1</v>
      </c>
      <c r="E415" s="45"/>
      <c r="F415" s="45">
        <f>+E415*1.2</f>
        <v>0</v>
      </c>
      <c r="G415" s="45">
        <f>+D415*E415</f>
        <v>0</v>
      </c>
      <c r="H415" s="42">
        <f>+D415*F415</f>
        <v>0</v>
      </c>
    </row>
    <row r="416" spans="1:8">
      <c r="A416" s="43"/>
      <c r="B416" s="48"/>
      <c r="C416" s="40"/>
      <c r="D416" s="40"/>
      <c r="E416" s="41"/>
      <c r="F416" s="45"/>
      <c r="G416" s="45"/>
      <c r="H416" s="42"/>
    </row>
    <row r="417" spans="1:8" ht="25.5">
      <c r="A417" s="38" t="s">
        <v>503</v>
      </c>
      <c r="B417" s="46" t="s">
        <v>684</v>
      </c>
      <c r="C417" s="40"/>
      <c r="D417" s="40"/>
      <c r="E417" s="45"/>
      <c r="F417" s="45"/>
      <c r="G417" s="45"/>
      <c r="H417" s="42"/>
    </row>
    <row r="418" spans="1:8">
      <c r="A418" s="38"/>
      <c r="B418" s="46"/>
      <c r="C418" s="40"/>
      <c r="D418" s="40"/>
      <c r="E418" s="45"/>
      <c r="F418" s="45"/>
      <c r="G418" s="45"/>
      <c r="H418" s="42"/>
    </row>
    <row r="419" spans="1:8">
      <c r="A419" s="43"/>
      <c r="B419" s="47" t="s">
        <v>752</v>
      </c>
      <c r="C419" s="40"/>
      <c r="D419" s="40"/>
      <c r="E419" s="45"/>
      <c r="F419" s="45"/>
      <c r="G419" s="45"/>
      <c r="H419" s="42"/>
    </row>
    <row r="420" spans="1:8">
      <c r="A420" s="43"/>
      <c r="B420" s="47" t="s">
        <v>753</v>
      </c>
      <c r="C420" s="40"/>
      <c r="D420" s="40"/>
      <c r="E420" s="45"/>
      <c r="F420" s="45"/>
      <c r="G420" s="45"/>
      <c r="H420" s="42"/>
    </row>
    <row r="421" spans="1:8">
      <c r="A421" s="43"/>
      <c r="B421" s="47" t="s">
        <v>754</v>
      </c>
      <c r="C421" s="40"/>
      <c r="D421" s="40"/>
      <c r="E421" s="45"/>
      <c r="F421" s="45"/>
      <c r="G421" s="45"/>
      <c r="H421" s="42"/>
    </row>
    <row r="422" spans="1:8">
      <c r="A422" s="43"/>
      <c r="B422" s="47" t="s">
        <v>755</v>
      </c>
      <c r="C422" s="40"/>
      <c r="D422" s="40"/>
      <c r="E422" s="45"/>
      <c r="F422" s="45"/>
      <c r="G422" s="45"/>
      <c r="H422" s="42"/>
    </row>
    <row r="423" spans="1:8">
      <c r="A423" s="43"/>
      <c r="B423" s="47" t="s">
        <v>756</v>
      </c>
      <c r="C423" s="40"/>
      <c r="D423" s="40"/>
      <c r="E423" s="45"/>
      <c r="F423" s="45"/>
      <c r="G423" s="45"/>
      <c r="H423" s="42"/>
    </row>
    <row r="424" spans="1:8">
      <c r="A424" s="43"/>
      <c r="B424" s="47" t="s">
        <v>757</v>
      </c>
      <c r="C424" s="40"/>
      <c r="D424" s="40"/>
      <c r="E424" s="45"/>
      <c r="F424" s="45"/>
      <c r="G424" s="45"/>
      <c r="H424" s="42"/>
    </row>
    <row r="425" spans="1:8">
      <c r="A425" s="43"/>
      <c r="B425" s="47" t="s">
        <v>758</v>
      </c>
      <c r="C425" s="40"/>
      <c r="D425" s="40"/>
      <c r="E425" s="45"/>
      <c r="F425" s="45"/>
      <c r="G425" s="45"/>
      <c r="H425" s="42"/>
    </row>
    <row r="426" spans="1:8">
      <c r="A426" s="43"/>
      <c r="B426" s="47" t="s">
        <v>759</v>
      </c>
      <c r="C426" s="40"/>
      <c r="D426" s="40"/>
      <c r="E426" s="45"/>
      <c r="F426" s="45"/>
      <c r="G426" s="45"/>
      <c r="H426" s="42"/>
    </row>
    <row r="427" spans="1:8">
      <c r="A427" s="43"/>
      <c r="B427" s="47" t="s">
        <v>760</v>
      </c>
      <c r="C427" s="40"/>
      <c r="D427" s="40"/>
      <c r="E427" s="45"/>
      <c r="F427" s="45"/>
      <c r="G427" s="45"/>
      <c r="H427" s="42"/>
    </row>
    <row r="428" spans="1:8">
      <c r="A428" s="43"/>
      <c r="B428" s="47" t="s">
        <v>761</v>
      </c>
      <c r="C428" s="40"/>
      <c r="D428" s="40"/>
      <c r="E428" s="45"/>
      <c r="F428" s="45"/>
      <c r="G428" s="45"/>
      <c r="H428" s="42"/>
    </row>
    <row r="429" spans="1:8" ht="25.5">
      <c r="A429" s="43"/>
      <c r="B429" s="47" t="s">
        <v>762</v>
      </c>
      <c r="C429" s="40"/>
      <c r="D429" s="40"/>
      <c r="E429" s="45"/>
      <c r="F429" s="45"/>
      <c r="G429" s="45"/>
      <c r="H429" s="42"/>
    </row>
    <row r="430" spans="1:8">
      <c r="A430" s="43"/>
      <c r="B430" s="47" t="s">
        <v>763</v>
      </c>
      <c r="C430" s="40"/>
      <c r="D430" s="40"/>
      <c r="E430" s="45"/>
      <c r="F430" s="45"/>
      <c r="G430" s="45"/>
      <c r="H430" s="42"/>
    </row>
    <row r="431" spans="1:8">
      <c r="A431" s="43"/>
      <c r="B431" s="47" t="s">
        <v>764</v>
      </c>
      <c r="C431" s="40"/>
      <c r="D431" s="40"/>
      <c r="E431" s="45"/>
      <c r="F431" s="45"/>
      <c r="G431" s="45"/>
      <c r="H431" s="42"/>
    </row>
    <row r="432" spans="1:8">
      <c r="A432" s="43"/>
      <c r="B432" s="48" t="s">
        <v>491</v>
      </c>
      <c r="C432" s="40" t="s">
        <v>485</v>
      </c>
      <c r="D432" s="40">
        <v>1</v>
      </c>
      <c r="E432" s="45"/>
      <c r="F432" s="45">
        <f>+E432*1.2</f>
        <v>0</v>
      </c>
      <c r="G432" s="45">
        <f>+D432*E432</f>
        <v>0</v>
      </c>
      <c r="H432" s="42">
        <f>+D432*F432</f>
        <v>0</v>
      </c>
    </row>
    <row r="433" spans="1:8">
      <c r="A433" s="43"/>
      <c r="B433" s="48"/>
      <c r="C433" s="40"/>
      <c r="D433" s="40"/>
      <c r="E433" s="45"/>
      <c r="F433" s="45"/>
      <c r="G433" s="41"/>
      <c r="H433" s="42"/>
    </row>
    <row r="434" spans="1:8" s="106" customFormat="1">
      <c r="A434" s="43"/>
      <c r="B434" s="39" t="s">
        <v>504</v>
      </c>
      <c r="C434" s="40"/>
      <c r="D434" s="40"/>
      <c r="E434" s="45"/>
      <c r="F434" s="45"/>
      <c r="G434" s="41">
        <f>SUM(G371:G432)</f>
        <v>0</v>
      </c>
      <c r="H434" s="41">
        <f>SUM(H371:H432)</f>
        <v>0</v>
      </c>
    </row>
    <row r="435" spans="1:8">
      <c r="A435" s="6"/>
      <c r="B435" s="7"/>
      <c r="C435" s="8"/>
      <c r="D435" s="9"/>
      <c r="E435" s="9"/>
      <c r="F435" s="9"/>
      <c r="G435" s="9"/>
      <c r="H435" s="10"/>
    </row>
    <row r="436" spans="1:8">
      <c r="A436" s="38" t="s">
        <v>506</v>
      </c>
      <c r="B436" s="39" t="s">
        <v>507</v>
      </c>
      <c r="C436" s="49"/>
      <c r="D436" s="49"/>
      <c r="E436" s="45"/>
      <c r="F436" s="45"/>
      <c r="G436" s="45"/>
      <c r="H436" s="42"/>
    </row>
    <row r="437" spans="1:8">
      <c r="A437" s="38"/>
      <c r="B437" s="50"/>
      <c r="C437" s="49"/>
      <c r="D437" s="49"/>
      <c r="E437" s="45"/>
      <c r="F437" s="45"/>
      <c r="G437" s="45"/>
      <c r="H437" s="42"/>
    </row>
    <row r="438" spans="1:8" ht="25.5">
      <c r="A438" s="51" t="s">
        <v>508</v>
      </c>
      <c r="B438" s="52" t="s">
        <v>509</v>
      </c>
      <c r="C438" s="53"/>
      <c r="D438" s="53"/>
      <c r="E438" s="54"/>
      <c r="F438" s="54"/>
      <c r="G438" s="54"/>
      <c r="H438" s="55"/>
    </row>
    <row r="439" spans="1:8" ht="178.5">
      <c r="A439" s="51"/>
      <c r="B439" s="56" t="s">
        <v>510</v>
      </c>
      <c r="C439" s="53"/>
      <c r="D439" s="53"/>
      <c r="E439" s="54"/>
      <c r="F439" s="54"/>
      <c r="G439" s="54"/>
      <c r="H439" s="55"/>
    </row>
    <row r="440" spans="1:8">
      <c r="A440" s="51"/>
      <c r="B440" s="46" t="s">
        <v>511</v>
      </c>
      <c r="C440" s="53" t="s">
        <v>16</v>
      </c>
      <c r="D440" s="57">
        <v>45</v>
      </c>
      <c r="E440" s="54"/>
      <c r="F440" s="54">
        <f>+E440*1.2</f>
        <v>0</v>
      </c>
      <c r="G440" s="45">
        <f t="shared" ref="G440:G446" si="11">D440*E440</f>
        <v>0</v>
      </c>
      <c r="H440" s="42">
        <f>+D440*F440</f>
        <v>0</v>
      </c>
    </row>
    <row r="441" spans="1:8">
      <c r="A441" s="51"/>
      <c r="B441" s="46" t="s">
        <v>512</v>
      </c>
      <c r="C441" s="53" t="s">
        <v>16</v>
      </c>
      <c r="D441" s="57">
        <v>60</v>
      </c>
      <c r="E441" s="54"/>
      <c r="F441" s="54">
        <f t="shared" ref="F441:F448" si="12">+E441*1.2</f>
        <v>0</v>
      </c>
      <c r="G441" s="45">
        <f>D441*E441</f>
        <v>0</v>
      </c>
      <c r="H441" s="42">
        <f t="shared" ref="H441:H448" si="13">+D441*F441</f>
        <v>0</v>
      </c>
    </row>
    <row r="442" spans="1:8">
      <c r="A442" s="51"/>
      <c r="B442" s="46" t="s">
        <v>513</v>
      </c>
      <c r="C442" s="53" t="s">
        <v>16</v>
      </c>
      <c r="D442" s="57">
        <v>130</v>
      </c>
      <c r="E442" s="54"/>
      <c r="F442" s="54">
        <f t="shared" si="12"/>
        <v>0</v>
      </c>
      <c r="G442" s="45">
        <f t="shared" si="11"/>
        <v>0</v>
      </c>
      <c r="H442" s="42">
        <f t="shared" si="13"/>
        <v>0</v>
      </c>
    </row>
    <row r="443" spans="1:8">
      <c r="A443" s="51"/>
      <c r="B443" s="46" t="s">
        <v>514</v>
      </c>
      <c r="C443" s="53" t="s">
        <v>16</v>
      </c>
      <c r="D443" s="57">
        <v>50</v>
      </c>
      <c r="E443" s="54"/>
      <c r="F443" s="54">
        <f t="shared" si="12"/>
        <v>0</v>
      </c>
      <c r="G443" s="45">
        <f>D443*E443</f>
        <v>0</v>
      </c>
      <c r="H443" s="42">
        <f t="shared" si="13"/>
        <v>0</v>
      </c>
    </row>
    <row r="444" spans="1:8">
      <c r="A444" s="51"/>
      <c r="B444" s="46" t="s">
        <v>515</v>
      </c>
      <c r="C444" s="53" t="s">
        <v>16</v>
      </c>
      <c r="D444" s="57">
        <v>2000</v>
      </c>
      <c r="E444" s="54"/>
      <c r="F444" s="54">
        <f t="shared" si="12"/>
        <v>0</v>
      </c>
      <c r="G444" s="45">
        <f>D444*E444</f>
        <v>0</v>
      </c>
      <c r="H444" s="42">
        <f t="shared" si="13"/>
        <v>0</v>
      </c>
    </row>
    <row r="445" spans="1:8">
      <c r="A445" s="51"/>
      <c r="B445" s="46" t="s">
        <v>516</v>
      </c>
      <c r="C445" s="53" t="s">
        <v>16</v>
      </c>
      <c r="D445" s="57">
        <v>1200</v>
      </c>
      <c r="E445" s="54"/>
      <c r="F445" s="54">
        <f t="shared" si="12"/>
        <v>0</v>
      </c>
      <c r="G445" s="45">
        <f t="shared" si="11"/>
        <v>0</v>
      </c>
      <c r="H445" s="42">
        <f t="shared" si="13"/>
        <v>0</v>
      </c>
    </row>
    <row r="446" spans="1:8">
      <c r="A446" s="51"/>
      <c r="B446" s="46" t="s">
        <v>517</v>
      </c>
      <c r="C446" s="53" t="s">
        <v>16</v>
      </c>
      <c r="D446" s="57">
        <v>200</v>
      </c>
      <c r="E446" s="54"/>
      <c r="F446" s="54">
        <f t="shared" si="12"/>
        <v>0</v>
      </c>
      <c r="G446" s="45">
        <f t="shared" si="11"/>
        <v>0</v>
      </c>
      <c r="H446" s="42">
        <f t="shared" si="13"/>
        <v>0</v>
      </c>
    </row>
    <row r="447" spans="1:8">
      <c r="A447" s="51"/>
      <c r="B447" s="46" t="s">
        <v>518</v>
      </c>
      <c r="C447" s="53" t="s">
        <v>16</v>
      </c>
      <c r="D447" s="57">
        <v>50</v>
      </c>
      <c r="E447" s="54"/>
      <c r="F447" s="54">
        <f t="shared" si="12"/>
        <v>0</v>
      </c>
      <c r="G447" s="45">
        <f>D447*E447</f>
        <v>0</v>
      </c>
      <c r="H447" s="42">
        <f t="shared" si="13"/>
        <v>0</v>
      </c>
    </row>
    <row r="448" spans="1:8">
      <c r="A448" s="38"/>
      <c r="B448" s="50" t="s">
        <v>519</v>
      </c>
      <c r="C448" s="49" t="s">
        <v>16</v>
      </c>
      <c r="D448" s="58">
        <v>300</v>
      </c>
      <c r="E448" s="45"/>
      <c r="F448" s="54">
        <f t="shared" si="12"/>
        <v>0</v>
      </c>
      <c r="G448" s="45">
        <f>D448*E448</f>
        <v>0</v>
      </c>
      <c r="H448" s="42">
        <f t="shared" si="13"/>
        <v>0</v>
      </c>
    </row>
    <row r="449" spans="1:8" ht="25.5">
      <c r="A449" s="38" t="s">
        <v>520</v>
      </c>
      <c r="B449" s="13" t="s">
        <v>521</v>
      </c>
      <c r="C449" s="49"/>
      <c r="D449" s="49"/>
      <c r="E449" s="45"/>
      <c r="F449" s="45"/>
      <c r="G449" s="45"/>
      <c r="H449" s="42"/>
    </row>
    <row r="450" spans="1:8" ht="153">
      <c r="A450" s="51"/>
      <c r="B450" s="56" t="s">
        <v>765</v>
      </c>
      <c r="C450" s="53"/>
      <c r="D450" s="53"/>
      <c r="E450" s="54"/>
      <c r="F450" s="54"/>
      <c r="G450" s="54"/>
      <c r="H450" s="55"/>
    </row>
    <row r="451" spans="1:8">
      <c r="A451" s="38"/>
      <c r="B451" s="44" t="s">
        <v>522</v>
      </c>
      <c r="C451" s="49" t="s">
        <v>16</v>
      </c>
      <c r="D451" s="49" t="s">
        <v>523</v>
      </c>
      <c r="E451" s="45"/>
      <c r="F451" s="45">
        <f>+E451*1.2</f>
        <v>0</v>
      </c>
      <c r="G451" s="45">
        <f>D451*E451</f>
        <v>0</v>
      </c>
      <c r="H451" s="42">
        <f>+D451*F451</f>
        <v>0</v>
      </c>
    </row>
    <row r="452" spans="1:8">
      <c r="A452" s="38"/>
      <c r="B452" s="44" t="s">
        <v>524</v>
      </c>
      <c r="C452" s="49" t="s">
        <v>16</v>
      </c>
      <c r="D452" s="49" t="s">
        <v>525</v>
      </c>
      <c r="E452" s="45"/>
      <c r="F452" s="45">
        <f>+E452*1.2</f>
        <v>0</v>
      </c>
      <c r="G452" s="45">
        <f>D452*E452</f>
        <v>0</v>
      </c>
      <c r="H452" s="42">
        <f>+D452*F452</f>
        <v>0</v>
      </c>
    </row>
    <row r="453" spans="1:8">
      <c r="A453" s="38"/>
      <c r="B453" s="50"/>
      <c r="C453" s="49"/>
      <c r="D453" s="49"/>
      <c r="E453" s="45"/>
      <c r="F453" s="45"/>
      <c r="G453" s="45"/>
      <c r="H453" s="42"/>
    </row>
    <row r="454" spans="1:8" s="106" customFormat="1">
      <c r="A454" s="38"/>
      <c r="B454" s="39" t="s">
        <v>526</v>
      </c>
      <c r="C454" s="49"/>
      <c r="D454" s="49"/>
      <c r="E454" s="45"/>
      <c r="F454" s="45"/>
      <c r="G454" s="41">
        <f>SUM(G440:G452)</f>
        <v>0</v>
      </c>
      <c r="H454" s="41">
        <f>SUM(H440:H452)</f>
        <v>0</v>
      </c>
    </row>
    <row r="455" spans="1:8">
      <c r="A455" s="6"/>
      <c r="B455" s="7"/>
      <c r="C455" s="8"/>
      <c r="D455" s="9"/>
      <c r="E455" s="9"/>
      <c r="F455" s="9"/>
      <c r="G455" s="9"/>
      <c r="H455" s="10"/>
    </row>
    <row r="456" spans="1:8" s="106" customFormat="1">
      <c r="A456" s="38" t="s">
        <v>527</v>
      </c>
      <c r="B456" s="59" t="s">
        <v>528</v>
      </c>
      <c r="C456" s="49"/>
      <c r="D456" s="58"/>
      <c r="E456" s="45"/>
      <c r="F456" s="45"/>
      <c r="G456" s="45"/>
      <c r="H456" s="42"/>
    </row>
    <row r="457" spans="1:8" ht="25.5">
      <c r="A457" s="38"/>
      <c r="B457" s="39" t="s">
        <v>529</v>
      </c>
      <c r="C457" s="49"/>
      <c r="D457" s="58"/>
      <c r="E457" s="45"/>
      <c r="F457" s="45"/>
      <c r="G457" s="45"/>
      <c r="H457" s="42"/>
    </row>
    <row r="458" spans="1:8" ht="89.25">
      <c r="A458" s="51"/>
      <c r="B458" s="56" t="s">
        <v>530</v>
      </c>
      <c r="C458" s="53"/>
      <c r="D458" s="53"/>
      <c r="E458" s="54"/>
      <c r="F458" s="54"/>
      <c r="G458" s="54"/>
      <c r="H458" s="55"/>
    </row>
    <row r="459" spans="1:8">
      <c r="A459" s="38" t="s">
        <v>531</v>
      </c>
      <c r="B459" s="13" t="s">
        <v>532</v>
      </c>
      <c r="C459" s="49"/>
      <c r="D459" s="58"/>
      <c r="E459" s="45"/>
      <c r="F459" s="45"/>
      <c r="G459" s="45"/>
      <c r="H459" s="42"/>
    </row>
    <row r="460" spans="1:8">
      <c r="A460" s="38"/>
      <c r="B460" s="47" t="s">
        <v>533</v>
      </c>
      <c r="C460" s="49" t="s">
        <v>485</v>
      </c>
      <c r="D460" s="58">
        <v>1</v>
      </c>
      <c r="E460" s="45"/>
      <c r="F460" s="45">
        <f>+E460*1.2</f>
        <v>0</v>
      </c>
      <c r="G460" s="45">
        <f>+D460*E460</f>
        <v>0</v>
      </c>
      <c r="H460" s="42">
        <f>+D460*F460</f>
        <v>0</v>
      </c>
    </row>
    <row r="461" spans="1:8">
      <c r="A461" s="38"/>
      <c r="B461" s="47"/>
      <c r="C461" s="49"/>
      <c r="D461" s="58"/>
      <c r="E461" s="45"/>
      <c r="F461" s="45"/>
      <c r="G461" s="45"/>
      <c r="H461" s="42"/>
    </row>
    <row r="462" spans="1:8" ht="25.5">
      <c r="A462" s="38" t="s">
        <v>534</v>
      </c>
      <c r="B462" s="13" t="s">
        <v>535</v>
      </c>
      <c r="C462" s="49"/>
      <c r="D462" s="58"/>
      <c r="E462" s="45"/>
      <c r="F462" s="45"/>
      <c r="G462" s="45"/>
      <c r="H462" s="42"/>
    </row>
    <row r="463" spans="1:8">
      <c r="A463" s="38"/>
      <c r="B463" s="47" t="s">
        <v>536</v>
      </c>
      <c r="C463" s="49" t="s">
        <v>485</v>
      </c>
      <c r="D463" s="58">
        <v>3</v>
      </c>
      <c r="E463" s="45"/>
      <c r="F463" s="45">
        <f>+E463*1.2</f>
        <v>0</v>
      </c>
      <c r="G463" s="45">
        <f>+D463*E463</f>
        <v>0</v>
      </c>
      <c r="H463" s="42">
        <f>+D463*F463</f>
        <v>0</v>
      </c>
    </row>
    <row r="464" spans="1:8">
      <c r="A464" s="38"/>
      <c r="B464" s="47" t="s">
        <v>537</v>
      </c>
      <c r="C464" s="49" t="s">
        <v>485</v>
      </c>
      <c r="D464" s="58">
        <v>2</v>
      </c>
      <c r="E464" s="45"/>
      <c r="F464" s="45">
        <f>+E464*1.2</f>
        <v>0</v>
      </c>
      <c r="G464" s="45">
        <f>+D464*E464</f>
        <v>0</v>
      </c>
      <c r="H464" s="42">
        <f>+D464*F464</f>
        <v>0</v>
      </c>
    </row>
    <row r="465" spans="1:8">
      <c r="A465" s="38"/>
      <c r="B465" s="47" t="s">
        <v>538</v>
      </c>
      <c r="C465" s="49" t="s">
        <v>485</v>
      </c>
      <c r="D465" s="58">
        <v>18</v>
      </c>
      <c r="E465" s="45"/>
      <c r="F465" s="45">
        <f>+E465*1.2</f>
        <v>0</v>
      </c>
      <c r="G465" s="45">
        <f>+D465*E465</f>
        <v>0</v>
      </c>
      <c r="H465" s="42">
        <f>+D465*F465</f>
        <v>0</v>
      </c>
    </row>
    <row r="466" spans="1:8">
      <c r="A466" s="38"/>
      <c r="B466" s="47" t="s">
        <v>539</v>
      </c>
      <c r="C466" s="49" t="s">
        <v>485</v>
      </c>
      <c r="D466" s="58">
        <v>9</v>
      </c>
      <c r="E466" s="45"/>
      <c r="F466" s="45">
        <f>+E466*1.2</f>
        <v>0</v>
      </c>
      <c r="G466" s="45">
        <f>+D466*E466</f>
        <v>0</v>
      </c>
      <c r="H466" s="42">
        <f>+D466*F466</f>
        <v>0</v>
      </c>
    </row>
    <row r="467" spans="1:8">
      <c r="A467" s="38"/>
      <c r="B467" s="47"/>
      <c r="C467" s="49"/>
      <c r="D467" s="58"/>
      <c r="E467" s="45"/>
      <c r="F467" s="45"/>
      <c r="G467" s="45"/>
      <c r="H467" s="42"/>
    </row>
    <row r="468" spans="1:8" ht="25.5">
      <c r="A468" s="38" t="s">
        <v>540</v>
      </c>
      <c r="B468" s="13" t="s">
        <v>541</v>
      </c>
      <c r="C468" s="49"/>
      <c r="D468" s="49"/>
      <c r="E468" s="45"/>
      <c r="F468" s="45"/>
      <c r="G468" s="45"/>
      <c r="H468" s="42"/>
    </row>
    <row r="469" spans="1:8">
      <c r="A469" s="43"/>
      <c r="B469" s="47" t="s">
        <v>542</v>
      </c>
      <c r="C469" s="49" t="s">
        <v>485</v>
      </c>
      <c r="D469" s="60">
        <v>1</v>
      </c>
      <c r="E469" s="45"/>
      <c r="F469" s="45">
        <f>+E469*1.2</f>
        <v>0</v>
      </c>
      <c r="G469" s="45">
        <f>+D469*E469</f>
        <v>0</v>
      </c>
      <c r="H469" s="42">
        <f>+D469*F469</f>
        <v>0</v>
      </c>
    </row>
    <row r="470" spans="1:8">
      <c r="A470" s="38"/>
      <c r="B470" s="47"/>
      <c r="C470" s="49" t="s">
        <v>485</v>
      </c>
      <c r="D470" s="60"/>
      <c r="E470" s="45"/>
      <c r="F470" s="45"/>
      <c r="G470" s="45"/>
      <c r="H470" s="42"/>
    </row>
    <row r="471" spans="1:8" ht="38.25">
      <c r="A471" s="38" t="s">
        <v>543</v>
      </c>
      <c r="B471" s="46" t="s">
        <v>544</v>
      </c>
      <c r="C471" s="49" t="s">
        <v>485</v>
      </c>
      <c r="D471" s="49"/>
      <c r="E471" s="45"/>
      <c r="F471" s="45"/>
      <c r="G471" s="45"/>
      <c r="H471" s="42"/>
    </row>
    <row r="472" spans="1:8">
      <c r="A472" s="43"/>
      <c r="B472" s="47" t="s">
        <v>545</v>
      </c>
      <c r="C472" s="49" t="s">
        <v>485</v>
      </c>
      <c r="D472" s="60">
        <v>37</v>
      </c>
      <c r="E472" s="45"/>
      <c r="F472" s="45">
        <f>+E472*1.2</f>
        <v>0</v>
      </c>
      <c r="G472" s="45">
        <f>+D472*E472</f>
        <v>0</v>
      </c>
      <c r="H472" s="42">
        <f>+D472*F472</f>
        <v>0</v>
      </c>
    </row>
    <row r="473" spans="1:8" ht="25.5">
      <c r="A473" s="43"/>
      <c r="B473" s="47" t="s">
        <v>546</v>
      </c>
      <c r="C473" s="49" t="s">
        <v>485</v>
      </c>
      <c r="D473" s="60">
        <v>5</v>
      </c>
      <c r="E473" s="45"/>
      <c r="F473" s="45">
        <f>+E473*1.2</f>
        <v>0</v>
      </c>
      <c r="G473" s="45">
        <f>+D473*E473</f>
        <v>0</v>
      </c>
      <c r="H473" s="42">
        <f>+D473*F473</f>
        <v>0</v>
      </c>
    </row>
    <row r="474" spans="1:8" ht="25.5">
      <c r="A474" s="43"/>
      <c r="B474" s="47" t="s">
        <v>547</v>
      </c>
      <c r="C474" s="49" t="s">
        <v>485</v>
      </c>
      <c r="D474" s="60">
        <v>2</v>
      </c>
      <c r="E474" s="45"/>
      <c r="F474" s="45">
        <f>+E474*1.2</f>
        <v>0</v>
      </c>
      <c r="G474" s="45">
        <f>+D474*E474</f>
        <v>0</v>
      </c>
      <c r="H474" s="42">
        <f>+D474*F474</f>
        <v>0</v>
      </c>
    </row>
    <row r="475" spans="1:8" ht="25.5">
      <c r="A475" s="43"/>
      <c r="B475" s="47" t="s">
        <v>548</v>
      </c>
      <c r="C475" s="49" t="s">
        <v>485</v>
      </c>
      <c r="D475" s="60">
        <v>18</v>
      </c>
      <c r="E475" s="45"/>
      <c r="F475" s="45">
        <f>+E475*1.2</f>
        <v>0</v>
      </c>
      <c r="G475" s="45">
        <f>+D475*E475</f>
        <v>0</v>
      </c>
      <c r="H475" s="42">
        <f>+D475*F475</f>
        <v>0</v>
      </c>
    </row>
    <row r="476" spans="1:8">
      <c r="A476" s="43"/>
      <c r="B476" s="47" t="s">
        <v>549</v>
      </c>
      <c r="C476" s="49" t="s">
        <v>485</v>
      </c>
      <c r="D476" s="60">
        <v>14</v>
      </c>
      <c r="E476" s="45"/>
      <c r="F476" s="45">
        <f>+E476*1.2</f>
        <v>0</v>
      </c>
      <c r="G476" s="45">
        <f>+D476*E476</f>
        <v>0</v>
      </c>
      <c r="H476" s="42">
        <f>+D476*F476</f>
        <v>0</v>
      </c>
    </row>
    <row r="477" spans="1:8">
      <c r="A477" s="43"/>
      <c r="B477" s="47"/>
      <c r="C477" s="49"/>
      <c r="D477" s="60"/>
      <c r="E477" s="45"/>
      <c r="F477" s="45"/>
      <c r="G477" s="45"/>
      <c r="H477" s="42"/>
    </row>
    <row r="478" spans="1:8" ht="25.5">
      <c r="A478" s="51" t="s">
        <v>550</v>
      </c>
      <c r="B478" s="61" t="s">
        <v>551</v>
      </c>
      <c r="C478" s="53"/>
      <c r="D478" s="53"/>
      <c r="E478" s="54"/>
      <c r="F478" s="54"/>
      <c r="G478" s="45"/>
      <c r="H478" s="62"/>
    </row>
    <row r="479" spans="1:8">
      <c r="A479" s="51"/>
      <c r="B479" s="61"/>
      <c r="C479" s="53" t="s">
        <v>16</v>
      </c>
      <c r="D479" s="40">
        <v>20</v>
      </c>
      <c r="E479" s="54"/>
      <c r="F479" s="45">
        <f>+E479*1.2</f>
        <v>0</v>
      </c>
      <c r="G479" s="45">
        <f>+D479*E479</f>
        <v>0</v>
      </c>
      <c r="H479" s="42">
        <f>+D479*F479</f>
        <v>0</v>
      </c>
    </row>
    <row r="480" spans="1:8">
      <c r="A480" s="38"/>
      <c r="B480" s="44"/>
      <c r="C480" s="49"/>
      <c r="D480" s="58"/>
      <c r="E480" s="45"/>
      <c r="F480" s="45"/>
      <c r="G480" s="45"/>
      <c r="H480" s="42"/>
    </row>
    <row r="481" spans="1:8" ht="25.5">
      <c r="A481" s="38" t="s">
        <v>552</v>
      </c>
      <c r="B481" s="46" t="s">
        <v>553</v>
      </c>
      <c r="C481" s="49"/>
      <c r="D481" s="49"/>
      <c r="E481" s="45"/>
      <c r="F481" s="45"/>
      <c r="G481" s="45"/>
      <c r="H481" s="42"/>
    </row>
    <row r="482" spans="1:8">
      <c r="A482" s="38"/>
      <c r="B482" s="47" t="s">
        <v>554</v>
      </c>
      <c r="C482" s="49" t="s">
        <v>16</v>
      </c>
      <c r="D482" s="58">
        <v>360</v>
      </c>
      <c r="E482" s="45"/>
      <c r="F482" s="45">
        <f>+E482*1.2</f>
        <v>0</v>
      </c>
      <c r="G482" s="45">
        <f>+D482*E482</f>
        <v>0</v>
      </c>
      <c r="H482" s="42">
        <f>+D482*F482</f>
        <v>0</v>
      </c>
    </row>
    <row r="483" spans="1:8">
      <c r="A483" s="38"/>
      <c r="B483" s="47" t="s">
        <v>555</v>
      </c>
      <c r="C483" s="49" t="s">
        <v>16</v>
      </c>
      <c r="D483" s="58">
        <v>150</v>
      </c>
      <c r="E483" s="45"/>
      <c r="F483" s="45">
        <f>+E483*1.2</f>
        <v>0</v>
      </c>
      <c r="G483" s="45">
        <f>+D483*E483</f>
        <v>0</v>
      </c>
      <c r="H483" s="42">
        <f>+D483*F483</f>
        <v>0</v>
      </c>
    </row>
    <row r="484" spans="1:8">
      <c r="A484" s="43"/>
      <c r="B484" s="47"/>
      <c r="C484" s="49"/>
      <c r="D484" s="58"/>
      <c r="E484" s="45"/>
      <c r="F484" s="45"/>
      <c r="G484" s="45"/>
      <c r="H484" s="42"/>
    </row>
    <row r="485" spans="1:8" ht="102">
      <c r="A485" s="38" t="s">
        <v>556</v>
      </c>
      <c r="B485" s="44" t="s">
        <v>710</v>
      </c>
      <c r="C485" s="49" t="s">
        <v>485</v>
      </c>
      <c r="D485" s="58">
        <v>5</v>
      </c>
      <c r="E485" s="45"/>
      <c r="F485" s="45">
        <f>+E485*1.2</f>
        <v>0</v>
      </c>
      <c r="G485" s="45">
        <f>+D485*E485</f>
        <v>0</v>
      </c>
      <c r="H485" s="42">
        <f>+D485*F485</f>
        <v>0</v>
      </c>
    </row>
    <row r="486" spans="1:8">
      <c r="A486" s="38"/>
      <c r="B486" s="44"/>
      <c r="C486" s="49"/>
      <c r="D486" s="58"/>
      <c r="E486" s="45"/>
      <c r="F486" s="45"/>
      <c r="G486" s="45"/>
      <c r="H486" s="42"/>
    </row>
    <row r="487" spans="1:8" ht="51">
      <c r="A487" s="38" t="s">
        <v>557</v>
      </c>
      <c r="B487" s="63" t="s">
        <v>558</v>
      </c>
      <c r="C487" s="49" t="s">
        <v>16</v>
      </c>
      <c r="D487" s="58">
        <v>50</v>
      </c>
      <c r="E487" s="45"/>
      <c r="F487" s="45">
        <f>+E487*1.2</f>
        <v>0</v>
      </c>
      <c r="G487" s="45">
        <f>+D487*E487</f>
        <v>0</v>
      </c>
      <c r="H487" s="42">
        <f>+D487*F487</f>
        <v>0</v>
      </c>
    </row>
    <row r="488" spans="1:8">
      <c r="A488" s="38"/>
      <c r="B488" s="44"/>
      <c r="C488" s="49"/>
      <c r="D488" s="58"/>
      <c r="E488" s="45"/>
      <c r="F488" s="45"/>
      <c r="G488" s="45"/>
      <c r="H488" s="42"/>
    </row>
    <row r="489" spans="1:8" ht="76.5">
      <c r="A489" s="38" t="s">
        <v>559</v>
      </c>
      <c r="B489" s="63" t="s">
        <v>560</v>
      </c>
      <c r="C489" s="49" t="s">
        <v>16</v>
      </c>
      <c r="D489" s="58">
        <v>300</v>
      </c>
      <c r="E489" s="45"/>
      <c r="F489" s="45">
        <f>+E489*1.2</f>
        <v>0</v>
      </c>
      <c r="G489" s="45">
        <f>+D489*E489</f>
        <v>0</v>
      </c>
      <c r="H489" s="42">
        <f>+D489*F489</f>
        <v>0</v>
      </c>
    </row>
    <row r="490" spans="1:8">
      <c r="A490" s="38"/>
      <c r="B490" s="44"/>
      <c r="C490" s="49"/>
      <c r="D490" s="58"/>
      <c r="E490" s="45"/>
      <c r="F490" s="45"/>
      <c r="G490" s="45"/>
      <c r="H490" s="42"/>
    </row>
    <row r="491" spans="1:8" ht="25.5">
      <c r="A491" s="51" t="s">
        <v>561</v>
      </c>
      <c r="B491" s="61" t="s">
        <v>562</v>
      </c>
      <c r="C491" s="53" t="s">
        <v>593</v>
      </c>
      <c r="D491" s="53" t="s">
        <v>470</v>
      </c>
      <c r="E491" s="45"/>
      <c r="F491" s="45">
        <f>+E491*1.2</f>
        <v>0</v>
      </c>
      <c r="G491" s="45">
        <f>+D491*E491</f>
        <v>0</v>
      </c>
      <c r="H491" s="42">
        <f>+D491*F491</f>
        <v>0</v>
      </c>
    </row>
    <row r="492" spans="1:8">
      <c r="A492" s="38"/>
      <c r="B492" s="44"/>
      <c r="C492" s="49"/>
      <c r="D492" s="58"/>
      <c r="E492" s="45"/>
      <c r="F492" s="45"/>
      <c r="G492" s="45"/>
      <c r="H492" s="42"/>
    </row>
    <row r="493" spans="1:8" s="106" customFormat="1">
      <c r="A493" s="38"/>
      <c r="B493" s="39" t="s">
        <v>563</v>
      </c>
      <c r="C493" s="49"/>
      <c r="D493" s="58"/>
      <c r="E493" s="45"/>
      <c r="F493" s="45"/>
      <c r="G493" s="41">
        <f>SUM(G460:G491)</f>
        <v>0</v>
      </c>
      <c r="H493" s="41">
        <f>SUM(H460:H491)</f>
        <v>0</v>
      </c>
    </row>
    <row r="494" spans="1:8">
      <c r="A494" s="43"/>
      <c r="B494" s="47"/>
      <c r="C494" s="40"/>
      <c r="D494" s="40"/>
      <c r="E494" s="45"/>
      <c r="F494" s="45"/>
      <c r="G494" s="45"/>
      <c r="H494" s="42"/>
    </row>
    <row r="495" spans="1:8">
      <c r="A495" s="43"/>
      <c r="B495" s="47"/>
      <c r="C495" s="40"/>
      <c r="D495" s="40"/>
      <c r="E495" s="45"/>
      <c r="F495" s="45"/>
      <c r="G495" s="45"/>
      <c r="H495" s="42"/>
    </row>
    <row r="496" spans="1:8">
      <c r="A496" s="38" t="s">
        <v>564</v>
      </c>
      <c r="B496" s="64" t="s">
        <v>565</v>
      </c>
      <c r="C496" s="40"/>
      <c r="D496" s="40"/>
      <c r="E496" s="45"/>
      <c r="F496" s="45"/>
      <c r="G496" s="65"/>
      <c r="H496" s="42"/>
    </row>
    <row r="497" spans="1:8">
      <c r="A497" s="43"/>
      <c r="B497" s="47"/>
      <c r="C497" s="40"/>
      <c r="D497" s="40"/>
      <c r="E497" s="45"/>
      <c r="F497" s="45"/>
      <c r="G497" s="45"/>
      <c r="H497" s="42"/>
    </row>
    <row r="498" spans="1:8" ht="51">
      <c r="A498" s="43" t="s">
        <v>566</v>
      </c>
      <c r="B498" s="47" t="s">
        <v>567</v>
      </c>
      <c r="C498" s="49" t="s">
        <v>485</v>
      </c>
      <c r="D498" s="40">
        <v>1</v>
      </c>
      <c r="E498" s="45"/>
      <c r="F498" s="45">
        <f t="shared" ref="F498:F505" si="14">+E498*1.2</f>
        <v>0</v>
      </c>
      <c r="G498" s="45">
        <f t="shared" ref="G498:G505" si="15">+D498*E498</f>
        <v>0</v>
      </c>
      <c r="H498" s="42">
        <f t="shared" ref="H498:H505" si="16">+D498*F498</f>
        <v>0</v>
      </c>
    </row>
    <row r="499" spans="1:8" ht="25.5">
      <c r="A499" s="43" t="s">
        <v>568</v>
      </c>
      <c r="B499" s="47" t="s">
        <v>569</v>
      </c>
      <c r="C499" s="49" t="s">
        <v>485</v>
      </c>
      <c r="D499" s="40">
        <v>1</v>
      </c>
      <c r="E499" s="45"/>
      <c r="F499" s="45">
        <f t="shared" si="14"/>
        <v>0</v>
      </c>
      <c r="G499" s="45">
        <f t="shared" si="15"/>
        <v>0</v>
      </c>
      <c r="H499" s="42">
        <f t="shared" si="16"/>
        <v>0</v>
      </c>
    </row>
    <row r="500" spans="1:8" ht="51">
      <c r="A500" s="43" t="s">
        <v>570</v>
      </c>
      <c r="B500" s="47" t="s">
        <v>571</v>
      </c>
      <c r="C500" s="40" t="s">
        <v>16</v>
      </c>
      <c r="D500" s="40">
        <v>250</v>
      </c>
      <c r="E500" s="45"/>
      <c r="F500" s="45">
        <f t="shared" si="14"/>
        <v>0</v>
      </c>
      <c r="G500" s="45">
        <f t="shared" si="15"/>
        <v>0</v>
      </c>
      <c r="H500" s="42">
        <f t="shared" si="16"/>
        <v>0</v>
      </c>
    </row>
    <row r="501" spans="1:8" ht="63.75">
      <c r="A501" s="43" t="s">
        <v>572</v>
      </c>
      <c r="B501" s="47" t="s">
        <v>573</v>
      </c>
      <c r="C501" s="40" t="s">
        <v>16</v>
      </c>
      <c r="D501" s="40">
        <v>35</v>
      </c>
      <c r="E501" s="45"/>
      <c r="F501" s="45">
        <f t="shared" si="14"/>
        <v>0</v>
      </c>
      <c r="G501" s="45">
        <f t="shared" si="15"/>
        <v>0</v>
      </c>
      <c r="H501" s="42">
        <f t="shared" si="16"/>
        <v>0</v>
      </c>
    </row>
    <row r="502" spans="1:8" ht="25.5">
      <c r="A502" s="43" t="s">
        <v>574</v>
      </c>
      <c r="B502" s="47" t="s">
        <v>575</v>
      </c>
      <c r="C502" s="40" t="s">
        <v>16</v>
      </c>
      <c r="D502" s="40">
        <v>2</v>
      </c>
      <c r="E502" s="45"/>
      <c r="F502" s="45">
        <f t="shared" si="14"/>
        <v>0</v>
      </c>
      <c r="G502" s="45">
        <f t="shared" si="15"/>
        <v>0</v>
      </c>
      <c r="H502" s="42">
        <f t="shared" si="16"/>
        <v>0</v>
      </c>
    </row>
    <row r="503" spans="1:8" ht="25.5">
      <c r="A503" s="43" t="s">
        <v>576</v>
      </c>
      <c r="B503" s="47" t="s">
        <v>577</v>
      </c>
      <c r="C503" s="40" t="s">
        <v>137</v>
      </c>
      <c r="D503" s="40">
        <v>2</v>
      </c>
      <c r="E503" s="45"/>
      <c r="F503" s="45">
        <f t="shared" si="14"/>
        <v>0</v>
      </c>
      <c r="G503" s="45">
        <f t="shared" si="15"/>
        <v>0</v>
      </c>
      <c r="H503" s="42">
        <f t="shared" si="16"/>
        <v>0</v>
      </c>
    </row>
    <row r="504" spans="1:8" ht="38.25">
      <c r="A504" s="43" t="s">
        <v>578</v>
      </c>
      <c r="B504" s="47" t="s">
        <v>579</v>
      </c>
      <c r="C504" s="40" t="s">
        <v>16</v>
      </c>
      <c r="D504" s="40">
        <v>60</v>
      </c>
      <c r="E504" s="45"/>
      <c r="F504" s="45">
        <f t="shared" si="14"/>
        <v>0</v>
      </c>
      <c r="G504" s="45">
        <f t="shared" si="15"/>
        <v>0</v>
      </c>
      <c r="H504" s="42">
        <f t="shared" si="16"/>
        <v>0</v>
      </c>
    </row>
    <row r="505" spans="1:8" ht="25.5">
      <c r="A505" s="43" t="s">
        <v>580</v>
      </c>
      <c r="B505" s="13" t="s">
        <v>581</v>
      </c>
      <c r="C505" s="40" t="s">
        <v>593</v>
      </c>
      <c r="D505" s="40">
        <v>1</v>
      </c>
      <c r="E505" s="45"/>
      <c r="F505" s="45">
        <f t="shared" si="14"/>
        <v>0</v>
      </c>
      <c r="G505" s="45">
        <f t="shared" si="15"/>
        <v>0</v>
      </c>
      <c r="H505" s="42">
        <f t="shared" si="16"/>
        <v>0</v>
      </c>
    </row>
    <row r="506" spans="1:8">
      <c r="A506" s="43"/>
      <c r="B506" s="47"/>
      <c r="C506" s="8"/>
      <c r="D506" s="13"/>
      <c r="E506" s="13"/>
      <c r="F506" s="13"/>
      <c r="G506" s="13"/>
      <c r="H506" s="13"/>
    </row>
    <row r="507" spans="1:8" s="106" customFormat="1">
      <c r="A507" s="43"/>
      <c r="B507" s="39" t="s">
        <v>582</v>
      </c>
      <c r="C507" s="48"/>
      <c r="D507" s="48"/>
      <c r="E507" s="41"/>
      <c r="F507" s="41"/>
      <c r="G507" s="41">
        <f>SUM(G498:G505)</f>
        <v>0</v>
      </c>
      <c r="H507" s="41">
        <f>SUM(H498:H505)</f>
        <v>0</v>
      </c>
    </row>
    <row r="508" spans="1:8">
      <c r="A508" s="43"/>
      <c r="B508" s="47"/>
      <c r="C508" s="40"/>
      <c r="D508" s="40"/>
      <c r="E508" s="45"/>
      <c r="F508" s="45"/>
      <c r="G508" s="45"/>
      <c r="H508" s="45"/>
    </row>
    <row r="509" spans="1:8">
      <c r="A509" s="38" t="s">
        <v>583</v>
      </c>
      <c r="B509" s="39" t="s">
        <v>584</v>
      </c>
      <c r="C509" s="40"/>
      <c r="D509" s="40"/>
      <c r="E509" s="45"/>
      <c r="F509" s="45"/>
      <c r="G509" s="65"/>
      <c r="H509" s="45"/>
    </row>
    <row r="510" spans="1:8">
      <c r="A510" s="43"/>
      <c r="B510" s="47"/>
      <c r="C510" s="40"/>
      <c r="D510" s="40"/>
      <c r="E510" s="45"/>
      <c r="F510" s="45"/>
      <c r="G510" s="65"/>
      <c r="H510" s="45"/>
    </row>
    <row r="511" spans="1:8" ht="38.25">
      <c r="A511" s="66" t="s">
        <v>585</v>
      </c>
      <c r="B511" s="13" t="s">
        <v>586</v>
      </c>
      <c r="C511" s="40" t="s">
        <v>587</v>
      </c>
      <c r="D511" s="40">
        <v>1</v>
      </c>
      <c r="E511" s="45"/>
      <c r="F511" s="45">
        <f>+E511*1.2</f>
        <v>0</v>
      </c>
      <c r="G511" s="45">
        <f>+D511*E511</f>
        <v>0</v>
      </c>
      <c r="H511" s="45">
        <f>+D511*F511</f>
        <v>0</v>
      </c>
    </row>
    <row r="512" spans="1:8">
      <c r="A512" s="43"/>
      <c r="B512" s="47"/>
      <c r="C512" s="40"/>
      <c r="D512" s="40"/>
      <c r="E512" s="45"/>
      <c r="F512" s="45"/>
      <c r="G512" s="45"/>
      <c r="H512" s="45"/>
    </row>
    <row r="513" spans="1:8" ht="25.5">
      <c r="A513" s="66" t="s">
        <v>588</v>
      </c>
      <c r="B513" s="13" t="s">
        <v>589</v>
      </c>
      <c r="C513" s="40" t="s">
        <v>587</v>
      </c>
      <c r="D513" s="40">
        <v>1</v>
      </c>
      <c r="E513" s="45"/>
      <c r="F513" s="45">
        <f>+E513*1.2</f>
        <v>0</v>
      </c>
      <c r="G513" s="45">
        <f>+D513*E513</f>
        <v>0</v>
      </c>
      <c r="H513" s="45">
        <f>+D513*F513</f>
        <v>0</v>
      </c>
    </row>
    <row r="514" spans="1:8">
      <c r="A514" s="43"/>
      <c r="B514" s="47"/>
      <c r="C514" s="40"/>
      <c r="D514" s="40"/>
      <c r="E514" s="45"/>
      <c r="F514" s="45"/>
      <c r="G514" s="45"/>
      <c r="H514" s="45"/>
    </row>
    <row r="515" spans="1:8">
      <c r="A515" s="66" t="s">
        <v>590</v>
      </c>
      <c r="B515" s="13" t="s">
        <v>591</v>
      </c>
      <c r="C515" s="40" t="s">
        <v>587</v>
      </c>
      <c r="D515" s="40">
        <v>1</v>
      </c>
      <c r="E515" s="45"/>
      <c r="F515" s="45">
        <f>+E515*1.2</f>
        <v>0</v>
      </c>
      <c r="G515" s="45">
        <f>+D515*E515</f>
        <v>0</v>
      </c>
      <c r="H515" s="45">
        <f>+D515*F515</f>
        <v>0</v>
      </c>
    </row>
    <row r="516" spans="1:8">
      <c r="A516" s="43"/>
      <c r="B516" s="47"/>
      <c r="C516" s="40"/>
      <c r="D516" s="40"/>
      <c r="E516" s="45"/>
      <c r="F516" s="45"/>
      <c r="G516" s="45"/>
      <c r="H516" s="45"/>
    </row>
    <row r="517" spans="1:8" s="106" customFormat="1">
      <c r="A517" s="43"/>
      <c r="B517" s="39" t="s">
        <v>592</v>
      </c>
      <c r="C517" s="40"/>
      <c r="D517" s="40"/>
      <c r="E517" s="45"/>
      <c r="F517" s="45"/>
      <c r="G517" s="41">
        <f>SUM(G511:G515)</f>
        <v>0</v>
      </c>
      <c r="H517" s="41">
        <f>SUM(H511:H516)</f>
        <v>0</v>
      </c>
    </row>
    <row r="518" spans="1:8">
      <c r="A518" s="6"/>
      <c r="B518" s="7"/>
      <c r="C518" s="8"/>
      <c r="D518" s="9"/>
      <c r="E518" s="9"/>
      <c r="F518" s="9"/>
      <c r="G518" s="9"/>
      <c r="H518" s="10"/>
    </row>
    <row r="519" spans="1:8">
      <c r="A519" s="38" t="s">
        <v>12</v>
      </c>
      <c r="B519" s="39" t="s">
        <v>39</v>
      </c>
      <c r="C519" s="39"/>
      <c r="D519" s="48"/>
      <c r="E519" s="41"/>
      <c r="F519" s="41"/>
      <c r="G519" s="41"/>
      <c r="H519" s="123"/>
    </row>
    <row r="520" spans="1:8">
      <c r="A520" s="38"/>
      <c r="B520" s="28" t="s">
        <v>686</v>
      </c>
      <c r="C520" s="39"/>
      <c r="D520" s="48"/>
      <c r="E520" s="41"/>
      <c r="F520" s="41"/>
      <c r="G520" s="41"/>
      <c r="H520" s="123"/>
    </row>
    <row r="521" spans="1:8">
      <c r="A521" s="38"/>
      <c r="B521" s="39"/>
      <c r="C521" s="39"/>
      <c r="D521" s="48"/>
      <c r="E521" s="41"/>
      <c r="F521" s="41"/>
      <c r="G521" s="41"/>
      <c r="H521" s="123"/>
    </row>
    <row r="522" spans="1:8">
      <c r="A522" s="38" t="s">
        <v>470</v>
      </c>
      <c r="B522" s="39" t="s">
        <v>594</v>
      </c>
      <c r="C522" s="39"/>
      <c r="D522" s="48"/>
      <c r="E522" s="41"/>
      <c r="F522" s="41"/>
      <c r="G522" s="41">
        <f>+G434</f>
        <v>0</v>
      </c>
      <c r="H522" s="41">
        <f>+H434</f>
        <v>0</v>
      </c>
    </row>
    <row r="523" spans="1:8">
      <c r="A523" s="38" t="s">
        <v>506</v>
      </c>
      <c r="B523" s="39" t="s">
        <v>595</v>
      </c>
      <c r="C523" s="39"/>
      <c r="D523" s="48"/>
      <c r="E523" s="41"/>
      <c r="F523" s="41"/>
      <c r="G523" s="41">
        <f>+G454</f>
        <v>0</v>
      </c>
      <c r="H523" s="41">
        <f>+H454</f>
        <v>0</v>
      </c>
    </row>
    <row r="524" spans="1:8" ht="25.5">
      <c r="A524" s="38" t="s">
        <v>527</v>
      </c>
      <c r="B524" s="64" t="s">
        <v>596</v>
      </c>
      <c r="C524" s="39"/>
      <c r="D524" s="48"/>
      <c r="E524" s="41"/>
      <c r="F524" s="41"/>
      <c r="G524" s="41">
        <f>+G493</f>
        <v>0</v>
      </c>
      <c r="H524" s="41">
        <f>+H493</f>
        <v>0</v>
      </c>
    </row>
    <row r="525" spans="1:8" ht="25.5">
      <c r="A525" s="38" t="s">
        <v>564</v>
      </c>
      <c r="B525" s="39" t="s">
        <v>597</v>
      </c>
      <c r="C525" s="39"/>
      <c r="D525" s="48"/>
      <c r="E525" s="41"/>
      <c r="F525" s="41"/>
      <c r="G525" s="41">
        <f>+G507</f>
        <v>0</v>
      </c>
      <c r="H525" s="41">
        <f>+H507</f>
        <v>0</v>
      </c>
    </row>
    <row r="526" spans="1:8">
      <c r="A526" s="38" t="s">
        <v>583</v>
      </c>
      <c r="B526" s="39" t="s">
        <v>584</v>
      </c>
      <c r="C526" s="39"/>
      <c r="D526" s="48"/>
      <c r="E526" s="41"/>
      <c r="F526" s="41"/>
      <c r="G526" s="41">
        <f>+G517</f>
        <v>0</v>
      </c>
      <c r="H526" s="41">
        <f>+H517</f>
        <v>0</v>
      </c>
    </row>
    <row r="527" spans="1:8">
      <c r="A527" s="38"/>
      <c r="B527" s="39"/>
      <c r="C527" s="39"/>
      <c r="D527" s="48"/>
      <c r="E527" s="41"/>
      <c r="F527" s="41"/>
      <c r="G527" s="41"/>
      <c r="H527" s="41"/>
    </row>
    <row r="528" spans="1:8">
      <c r="A528" s="38" t="s">
        <v>12</v>
      </c>
      <c r="B528" s="39" t="s">
        <v>598</v>
      </c>
      <c r="C528" s="39"/>
      <c r="D528" s="48"/>
      <c r="E528" s="41"/>
      <c r="F528" s="41"/>
      <c r="G528" s="41">
        <f>SUM(G522:G527)</f>
        <v>0</v>
      </c>
      <c r="H528" s="41">
        <f>SUM(H522:H527)</f>
        <v>0</v>
      </c>
    </row>
    <row r="529" spans="1:9">
      <c r="A529" s="6"/>
      <c r="B529" s="7"/>
      <c r="C529" s="8"/>
      <c r="D529" s="9"/>
      <c r="E529" s="9"/>
      <c r="F529" s="9"/>
      <c r="G529" s="9"/>
      <c r="H529" s="10"/>
    </row>
    <row r="530" spans="1:9">
      <c r="A530" s="6"/>
      <c r="B530" s="7"/>
      <c r="C530" s="8"/>
      <c r="D530" s="9"/>
      <c r="E530" s="9"/>
      <c r="F530" s="9"/>
      <c r="G530" s="9"/>
      <c r="H530" s="10"/>
    </row>
    <row r="531" spans="1:9">
      <c r="A531" s="6"/>
      <c r="B531" s="7"/>
      <c r="C531" s="8"/>
      <c r="D531" s="9"/>
      <c r="E531" s="9"/>
      <c r="F531" s="9"/>
      <c r="G531" s="9"/>
      <c r="H531" s="10"/>
    </row>
    <row r="532" spans="1:9" s="102" customFormat="1">
      <c r="A532" s="115" t="s">
        <v>15</v>
      </c>
      <c r="B532" s="37" t="s">
        <v>203</v>
      </c>
      <c r="C532" s="8"/>
      <c r="D532" s="9"/>
      <c r="E532" s="9"/>
      <c r="F532" s="9"/>
      <c r="G532" s="9"/>
      <c r="H532" s="10"/>
      <c r="I532" s="106"/>
    </row>
    <row r="533" spans="1:9" s="102" customFormat="1">
      <c r="A533" s="32"/>
      <c r="B533" s="33"/>
      <c r="C533" s="8"/>
      <c r="D533" s="9"/>
      <c r="E533" s="9"/>
      <c r="F533" s="9"/>
      <c r="G533" s="9"/>
      <c r="H533" s="10"/>
      <c r="I533" s="106"/>
    </row>
    <row r="534" spans="1:9" s="102" customFormat="1">
      <c r="A534" s="13"/>
      <c r="B534" s="13"/>
      <c r="C534" s="8"/>
      <c r="D534" s="9"/>
      <c r="E534" s="9"/>
      <c r="F534" s="9"/>
      <c r="G534" s="9"/>
      <c r="H534" s="10"/>
      <c r="I534" s="106"/>
    </row>
    <row r="535" spans="1:9" s="102" customFormat="1">
      <c r="A535" s="115" t="s">
        <v>204</v>
      </c>
      <c r="B535" s="37" t="s">
        <v>205</v>
      </c>
      <c r="C535" s="8"/>
      <c r="D535" s="9"/>
      <c r="E535" s="9"/>
      <c r="F535" s="9"/>
      <c r="G535" s="9"/>
      <c r="H535" s="10"/>
      <c r="I535" s="106"/>
    </row>
    <row r="536" spans="1:9" s="102" customFormat="1">
      <c r="A536" s="32"/>
      <c r="B536" s="33"/>
      <c r="C536" s="8"/>
      <c r="D536" s="9"/>
      <c r="E536" s="9"/>
      <c r="F536" s="9"/>
      <c r="G536" s="9"/>
      <c r="H536" s="10"/>
      <c r="I536" s="106"/>
    </row>
    <row r="537" spans="1:9">
      <c r="A537" s="115" t="s">
        <v>206</v>
      </c>
      <c r="B537" s="37" t="s">
        <v>207</v>
      </c>
      <c r="C537" s="8"/>
      <c r="D537" s="9"/>
      <c r="E537" s="9"/>
      <c r="F537" s="9"/>
      <c r="G537" s="9"/>
      <c r="H537" s="10"/>
      <c r="I537" s="103"/>
    </row>
    <row r="538" spans="1:9">
      <c r="A538" s="6"/>
      <c r="B538" s="7"/>
      <c r="C538" s="8"/>
      <c r="D538" s="9"/>
      <c r="E538" s="9"/>
      <c r="F538" s="9"/>
      <c r="G538" s="9"/>
      <c r="H538" s="10"/>
      <c r="I538" s="103"/>
    </row>
    <row r="539" spans="1:9" ht="38.25">
      <c r="A539" s="32" t="s">
        <v>228</v>
      </c>
      <c r="B539" s="33" t="s">
        <v>208</v>
      </c>
      <c r="C539" s="34"/>
      <c r="D539" s="35"/>
      <c r="E539" s="35"/>
      <c r="F539" s="35"/>
      <c r="G539" s="35"/>
      <c r="H539" s="35"/>
      <c r="I539" s="103"/>
    </row>
    <row r="540" spans="1:9">
      <c r="A540" s="32"/>
      <c r="B540" s="33" t="s">
        <v>209</v>
      </c>
      <c r="C540" s="34" t="s">
        <v>137</v>
      </c>
      <c r="D540" s="35">
        <v>6</v>
      </c>
      <c r="E540" s="35"/>
      <c r="F540" s="35">
        <f t="shared" ref="F540:F549" si="17">+E540*1.2</f>
        <v>0</v>
      </c>
      <c r="G540" s="35">
        <f t="shared" ref="G540:G549" si="18">+E540*D540</f>
        <v>0</v>
      </c>
      <c r="H540" s="35">
        <f t="shared" ref="H540:H549" si="19">+F540*D540</f>
        <v>0</v>
      </c>
      <c r="I540" s="103"/>
    </row>
    <row r="541" spans="1:9">
      <c r="A541" s="32"/>
      <c r="B541" s="33" t="s">
        <v>210</v>
      </c>
      <c r="C541" s="34" t="s">
        <v>137</v>
      </c>
      <c r="D541" s="35">
        <v>1</v>
      </c>
      <c r="E541" s="35"/>
      <c r="F541" s="35">
        <f t="shared" si="17"/>
        <v>0</v>
      </c>
      <c r="G541" s="35">
        <f t="shared" si="18"/>
        <v>0</v>
      </c>
      <c r="H541" s="35">
        <f t="shared" si="19"/>
        <v>0</v>
      </c>
      <c r="I541" s="103"/>
    </row>
    <row r="542" spans="1:9">
      <c r="A542" s="32"/>
      <c r="B542" s="33" t="s">
        <v>211</v>
      </c>
      <c r="C542" s="34" t="s">
        <v>137</v>
      </c>
      <c r="D542" s="35">
        <v>2</v>
      </c>
      <c r="E542" s="35"/>
      <c r="F542" s="35">
        <f t="shared" si="17"/>
        <v>0</v>
      </c>
      <c r="G542" s="35">
        <f t="shared" si="18"/>
        <v>0</v>
      </c>
      <c r="H542" s="35">
        <f t="shared" si="19"/>
        <v>0</v>
      </c>
      <c r="I542" s="103"/>
    </row>
    <row r="543" spans="1:9">
      <c r="A543" s="32"/>
      <c r="B543" s="33" t="s">
        <v>212</v>
      </c>
      <c r="C543" s="34" t="s">
        <v>137</v>
      </c>
      <c r="D543" s="35">
        <v>2</v>
      </c>
      <c r="E543" s="35"/>
      <c r="F543" s="35">
        <f t="shared" si="17"/>
        <v>0</v>
      </c>
      <c r="G543" s="35">
        <f t="shared" si="18"/>
        <v>0</v>
      </c>
      <c r="H543" s="35">
        <f t="shared" si="19"/>
        <v>0</v>
      </c>
      <c r="I543" s="103"/>
    </row>
    <row r="544" spans="1:9">
      <c r="A544" s="32"/>
      <c r="B544" s="33" t="s">
        <v>213</v>
      </c>
      <c r="C544" s="34" t="s">
        <v>137</v>
      </c>
      <c r="D544" s="35">
        <v>2</v>
      </c>
      <c r="E544" s="35"/>
      <c r="F544" s="35">
        <f t="shared" si="17"/>
        <v>0</v>
      </c>
      <c r="G544" s="35">
        <f t="shared" si="18"/>
        <v>0</v>
      </c>
      <c r="H544" s="35">
        <f t="shared" si="19"/>
        <v>0</v>
      </c>
      <c r="I544" s="103"/>
    </row>
    <row r="545" spans="1:9">
      <c r="A545" s="32"/>
      <c r="B545" s="33" t="s">
        <v>214</v>
      </c>
      <c r="C545" s="34" t="s">
        <v>137</v>
      </c>
      <c r="D545" s="35">
        <v>6</v>
      </c>
      <c r="E545" s="35"/>
      <c r="F545" s="35">
        <f t="shared" si="17"/>
        <v>0</v>
      </c>
      <c r="G545" s="35">
        <f t="shared" si="18"/>
        <v>0</v>
      </c>
      <c r="H545" s="35">
        <f t="shared" si="19"/>
        <v>0</v>
      </c>
      <c r="I545" s="103"/>
    </row>
    <row r="546" spans="1:9">
      <c r="A546" s="32"/>
      <c r="B546" s="33" t="s">
        <v>215</v>
      </c>
      <c r="C546" s="34" t="s">
        <v>137</v>
      </c>
      <c r="D546" s="35">
        <v>11</v>
      </c>
      <c r="E546" s="35"/>
      <c r="F546" s="35">
        <f t="shared" si="17"/>
        <v>0</v>
      </c>
      <c r="G546" s="35">
        <f t="shared" si="18"/>
        <v>0</v>
      </c>
      <c r="H546" s="35">
        <f t="shared" si="19"/>
        <v>0</v>
      </c>
      <c r="I546" s="103"/>
    </row>
    <row r="547" spans="1:9">
      <c r="A547" s="32"/>
      <c r="B547" s="33" t="s">
        <v>216</v>
      </c>
      <c r="C547" s="34" t="s">
        <v>137</v>
      </c>
      <c r="D547" s="35">
        <v>2</v>
      </c>
      <c r="E547" s="35"/>
      <c r="F547" s="35">
        <f t="shared" si="17"/>
        <v>0</v>
      </c>
      <c r="G547" s="35">
        <f t="shared" si="18"/>
        <v>0</v>
      </c>
      <c r="H547" s="35">
        <f t="shared" si="19"/>
        <v>0</v>
      </c>
      <c r="I547" s="103"/>
    </row>
    <row r="548" spans="1:9">
      <c r="A548" s="32"/>
      <c r="B548" s="33" t="s">
        <v>217</v>
      </c>
      <c r="C548" s="34" t="s">
        <v>137</v>
      </c>
      <c r="D548" s="35">
        <v>1</v>
      </c>
      <c r="E548" s="35"/>
      <c r="F548" s="35">
        <f t="shared" si="17"/>
        <v>0</v>
      </c>
      <c r="G548" s="35">
        <f t="shared" si="18"/>
        <v>0</v>
      </c>
      <c r="H548" s="35">
        <f t="shared" si="19"/>
        <v>0</v>
      </c>
      <c r="I548" s="103"/>
    </row>
    <row r="549" spans="1:9">
      <c r="A549" s="32"/>
      <c r="B549" s="33" t="s">
        <v>218</v>
      </c>
      <c r="C549" s="34" t="s">
        <v>137</v>
      </c>
      <c r="D549" s="35">
        <v>8</v>
      </c>
      <c r="E549" s="35"/>
      <c r="F549" s="35">
        <f t="shared" si="17"/>
        <v>0</v>
      </c>
      <c r="G549" s="35">
        <f t="shared" si="18"/>
        <v>0</v>
      </c>
      <c r="H549" s="35">
        <f t="shared" si="19"/>
        <v>0</v>
      </c>
      <c r="I549" s="103"/>
    </row>
    <row r="550" spans="1:9" ht="38.25">
      <c r="A550" s="32" t="s">
        <v>229</v>
      </c>
      <c r="B550" s="33" t="s">
        <v>219</v>
      </c>
      <c r="C550" s="34"/>
      <c r="D550" s="35"/>
      <c r="E550" s="35"/>
      <c r="F550" s="35"/>
      <c r="G550" s="35"/>
      <c r="H550" s="35"/>
      <c r="I550" s="103"/>
    </row>
    <row r="551" spans="1:9">
      <c r="A551" s="32"/>
      <c r="B551" s="33" t="s">
        <v>220</v>
      </c>
      <c r="C551" s="34" t="s">
        <v>137</v>
      </c>
      <c r="D551" s="35">
        <v>2</v>
      </c>
      <c r="E551" s="35"/>
      <c r="F551" s="35">
        <f t="shared" ref="F551:F558" si="20">+E551*1.2</f>
        <v>0</v>
      </c>
      <c r="G551" s="35">
        <f t="shared" ref="G551:G558" si="21">+E551*D551</f>
        <v>0</v>
      </c>
      <c r="H551" s="35">
        <f t="shared" ref="H551:H558" si="22">+F551*D551</f>
        <v>0</v>
      </c>
      <c r="I551" s="103"/>
    </row>
    <row r="552" spans="1:9">
      <c r="A552" s="32"/>
      <c r="B552" s="33" t="s">
        <v>221</v>
      </c>
      <c r="C552" s="34" t="s">
        <v>137</v>
      </c>
      <c r="D552" s="35">
        <v>0</v>
      </c>
      <c r="E552" s="35"/>
      <c r="F552" s="35">
        <f t="shared" si="20"/>
        <v>0</v>
      </c>
      <c r="G552" s="35">
        <f t="shared" si="21"/>
        <v>0</v>
      </c>
      <c r="H552" s="35">
        <f t="shared" si="22"/>
        <v>0</v>
      </c>
      <c r="I552" s="103"/>
    </row>
    <row r="553" spans="1:9">
      <c r="A553" s="32"/>
      <c r="B553" s="33" t="s">
        <v>222</v>
      </c>
      <c r="C553" s="34" t="s">
        <v>137</v>
      </c>
      <c r="D553" s="35">
        <v>0</v>
      </c>
      <c r="E553" s="35"/>
      <c r="F553" s="35">
        <f t="shared" si="20"/>
        <v>0</v>
      </c>
      <c r="G553" s="35">
        <f t="shared" si="21"/>
        <v>0</v>
      </c>
      <c r="H553" s="35">
        <f t="shared" si="22"/>
        <v>0</v>
      </c>
      <c r="I553" s="103"/>
    </row>
    <row r="554" spans="1:9" ht="89.25">
      <c r="A554" s="32" t="s">
        <v>230</v>
      </c>
      <c r="B554" s="33" t="s">
        <v>223</v>
      </c>
      <c r="C554" s="34" t="s">
        <v>137</v>
      </c>
      <c r="D554" s="35">
        <v>41</v>
      </c>
      <c r="E554" s="35"/>
      <c r="F554" s="35">
        <f t="shared" si="20"/>
        <v>0</v>
      </c>
      <c r="G554" s="35">
        <f t="shared" si="21"/>
        <v>0</v>
      </c>
      <c r="H554" s="35">
        <f t="shared" si="22"/>
        <v>0</v>
      </c>
      <c r="I554" s="103"/>
    </row>
    <row r="555" spans="1:9" ht="76.5">
      <c r="A555" s="32" t="s">
        <v>231</v>
      </c>
      <c r="B555" s="33" t="s">
        <v>224</v>
      </c>
      <c r="C555" s="34" t="s">
        <v>137</v>
      </c>
      <c r="D555" s="35">
        <v>2</v>
      </c>
      <c r="E555" s="35"/>
      <c r="F555" s="35">
        <f t="shared" si="20"/>
        <v>0</v>
      </c>
      <c r="G555" s="35">
        <f t="shared" si="21"/>
        <v>0</v>
      </c>
      <c r="H555" s="35">
        <f t="shared" si="22"/>
        <v>0</v>
      </c>
      <c r="I555" s="103"/>
    </row>
    <row r="556" spans="1:9" ht="38.25">
      <c r="A556" s="32" t="s">
        <v>232</v>
      </c>
      <c r="B556" s="33" t="s">
        <v>225</v>
      </c>
      <c r="C556" s="34" t="s">
        <v>137</v>
      </c>
      <c r="D556" s="35">
        <v>43</v>
      </c>
      <c r="E556" s="35"/>
      <c r="F556" s="35">
        <f t="shared" si="20"/>
        <v>0</v>
      </c>
      <c r="G556" s="35">
        <f t="shared" si="21"/>
        <v>0</v>
      </c>
      <c r="H556" s="35">
        <f t="shared" si="22"/>
        <v>0</v>
      </c>
      <c r="I556" s="103"/>
    </row>
    <row r="557" spans="1:9" ht="38.25">
      <c r="A557" s="32" t="s">
        <v>233</v>
      </c>
      <c r="B557" s="33" t="s">
        <v>226</v>
      </c>
      <c r="C557" s="34" t="s">
        <v>137</v>
      </c>
      <c r="D557" s="35">
        <v>45</v>
      </c>
      <c r="E557" s="35"/>
      <c r="F557" s="35">
        <f t="shared" si="20"/>
        <v>0</v>
      </c>
      <c r="G557" s="35">
        <f t="shared" si="21"/>
        <v>0</v>
      </c>
      <c r="H557" s="35">
        <f t="shared" si="22"/>
        <v>0</v>
      </c>
      <c r="I557" s="103"/>
    </row>
    <row r="558" spans="1:9">
      <c r="A558" s="32" t="s">
        <v>234</v>
      </c>
      <c r="B558" s="33" t="s">
        <v>227</v>
      </c>
      <c r="C558" s="34" t="s">
        <v>138</v>
      </c>
      <c r="D558" s="35">
        <v>43</v>
      </c>
      <c r="E558" s="35"/>
      <c r="F558" s="35">
        <f t="shared" si="20"/>
        <v>0</v>
      </c>
      <c r="G558" s="35">
        <f t="shared" si="21"/>
        <v>0</v>
      </c>
      <c r="H558" s="35">
        <f t="shared" si="22"/>
        <v>0</v>
      </c>
      <c r="I558" s="103"/>
    </row>
    <row r="559" spans="1:9">
      <c r="A559" s="6"/>
      <c r="B559" s="7"/>
      <c r="C559" s="8"/>
      <c r="D559" s="9"/>
      <c r="E559" s="9"/>
      <c r="F559" s="9"/>
      <c r="G559" s="9"/>
      <c r="H559" s="10"/>
      <c r="I559" s="103"/>
    </row>
    <row r="560" spans="1:9">
      <c r="A560" s="115" t="s">
        <v>206</v>
      </c>
      <c r="B560" s="37" t="s">
        <v>235</v>
      </c>
      <c r="C560" s="36"/>
      <c r="D560" s="36"/>
      <c r="E560" s="36"/>
      <c r="F560" s="36"/>
      <c r="G560" s="118">
        <f>SUM(G540:G558)</f>
        <v>0</v>
      </c>
      <c r="H560" s="118">
        <f>SUM(H540:H558)</f>
        <v>0</v>
      </c>
      <c r="I560" s="103"/>
    </row>
    <row r="561" spans="1:10">
      <c r="A561" s="6"/>
      <c r="B561" s="7"/>
      <c r="C561" s="8"/>
      <c r="D561" s="9"/>
      <c r="E561" s="9"/>
      <c r="F561" s="9"/>
      <c r="G561" s="9"/>
      <c r="H561" s="10"/>
      <c r="I561" s="103"/>
    </row>
    <row r="562" spans="1:10">
      <c r="A562" s="115" t="s">
        <v>236</v>
      </c>
      <c r="B562" s="37" t="s">
        <v>237</v>
      </c>
      <c r="C562" s="34"/>
      <c r="D562" s="34"/>
      <c r="E562" s="34"/>
      <c r="F562" s="34"/>
      <c r="G562" s="34"/>
      <c r="H562" s="34"/>
      <c r="I562" s="124"/>
      <c r="J562" s="124"/>
    </row>
    <row r="563" spans="1:10">
      <c r="A563" s="6"/>
      <c r="B563" s="7"/>
      <c r="C563" s="8"/>
      <c r="D563" s="9"/>
      <c r="E563" s="9"/>
      <c r="F563" s="9"/>
      <c r="G563" s="9"/>
      <c r="H563" s="10"/>
      <c r="I563" s="103"/>
    </row>
    <row r="564" spans="1:10" ht="38.25">
      <c r="A564" s="32" t="s">
        <v>261</v>
      </c>
      <c r="B564" s="33" t="s">
        <v>461</v>
      </c>
      <c r="C564" s="67"/>
      <c r="D564" s="67"/>
      <c r="E564" s="9"/>
      <c r="F564" s="9"/>
      <c r="G564" s="9"/>
      <c r="H564" s="10"/>
      <c r="I564" s="103"/>
    </row>
    <row r="565" spans="1:10">
      <c r="A565" s="32"/>
      <c r="B565" s="33" t="s">
        <v>238</v>
      </c>
      <c r="C565" s="34" t="s">
        <v>136</v>
      </c>
      <c r="D565" s="35">
        <v>72</v>
      </c>
      <c r="E565" s="35"/>
      <c r="F565" s="35">
        <f t="shared" ref="F565:F570" si="23">+E565*1.2</f>
        <v>0</v>
      </c>
      <c r="G565" s="35">
        <f t="shared" ref="G565:G570" si="24">+E565*D565</f>
        <v>0</v>
      </c>
      <c r="H565" s="35">
        <f t="shared" ref="H565:H570" si="25">+F565*D565</f>
        <v>0</v>
      </c>
      <c r="I565" s="103"/>
    </row>
    <row r="566" spans="1:10">
      <c r="A566" s="32"/>
      <c r="B566" s="33" t="s">
        <v>128</v>
      </c>
      <c r="C566" s="34" t="s">
        <v>136</v>
      </c>
      <c r="D566" s="35">
        <v>96</v>
      </c>
      <c r="E566" s="35"/>
      <c r="F566" s="35">
        <f t="shared" si="23"/>
        <v>0</v>
      </c>
      <c r="G566" s="35">
        <f t="shared" si="24"/>
        <v>0</v>
      </c>
      <c r="H566" s="35">
        <f t="shared" si="25"/>
        <v>0</v>
      </c>
      <c r="I566" s="103"/>
    </row>
    <row r="567" spans="1:10">
      <c r="A567" s="32"/>
      <c r="B567" s="33" t="s">
        <v>239</v>
      </c>
      <c r="C567" s="34" t="s">
        <v>136</v>
      </c>
      <c r="D567" s="35">
        <v>45</v>
      </c>
      <c r="E567" s="35"/>
      <c r="F567" s="35">
        <f t="shared" si="23"/>
        <v>0</v>
      </c>
      <c r="G567" s="35">
        <f t="shared" si="24"/>
        <v>0</v>
      </c>
      <c r="H567" s="35">
        <f t="shared" si="25"/>
        <v>0</v>
      </c>
      <c r="I567" s="103"/>
    </row>
    <row r="568" spans="1:10">
      <c r="A568" s="32"/>
      <c r="B568" s="33" t="s">
        <v>130</v>
      </c>
      <c r="C568" s="34" t="s">
        <v>136</v>
      </c>
      <c r="D568" s="35">
        <v>63</v>
      </c>
      <c r="E568" s="35"/>
      <c r="F568" s="35">
        <f t="shared" si="23"/>
        <v>0</v>
      </c>
      <c r="G568" s="35">
        <f t="shared" si="24"/>
        <v>0</v>
      </c>
      <c r="H568" s="35">
        <f t="shared" si="25"/>
        <v>0</v>
      </c>
      <c r="I568" s="103"/>
    </row>
    <row r="569" spans="1:10">
      <c r="A569" s="32"/>
      <c r="B569" s="33" t="s">
        <v>131</v>
      </c>
      <c r="C569" s="34" t="s">
        <v>136</v>
      </c>
      <c r="D569" s="35">
        <v>0</v>
      </c>
      <c r="E569" s="35"/>
      <c r="F569" s="35">
        <f t="shared" si="23"/>
        <v>0</v>
      </c>
      <c r="G569" s="35">
        <f t="shared" si="24"/>
        <v>0</v>
      </c>
      <c r="H569" s="35">
        <f t="shared" si="25"/>
        <v>0</v>
      </c>
      <c r="I569" s="103"/>
    </row>
    <row r="570" spans="1:10">
      <c r="A570" s="32"/>
      <c r="B570" s="33" t="s">
        <v>240</v>
      </c>
      <c r="C570" s="34" t="s">
        <v>136</v>
      </c>
      <c r="D570" s="35">
        <v>0</v>
      </c>
      <c r="E570" s="35"/>
      <c r="F570" s="35">
        <f t="shared" si="23"/>
        <v>0</v>
      </c>
      <c r="G570" s="35">
        <f t="shared" si="24"/>
        <v>0</v>
      </c>
      <c r="H570" s="35">
        <f t="shared" si="25"/>
        <v>0</v>
      </c>
      <c r="I570" s="103"/>
    </row>
    <row r="571" spans="1:10" ht="102">
      <c r="A571" s="32" t="s">
        <v>262</v>
      </c>
      <c r="B571" s="33" t="s">
        <v>241</v>
      </c>
      <c r="C571" s="34"/>
      <c r="D571" s="125">
        <v>0.5</v>
      </c>
      <c r="E571" s="35"/>
      <c r="F571" s="35">
        <f>+E571*1.2</f>
        <v>0</v>
      </c>
      <c r="G571" s="35">
        <f>+E571*D571</f>
        <v>0</v>
      </c>
      <c r="H571" s="35">
        <f>+F571*D571</f>
        <v>0</v>
      </c>
      <c r="I571" s="103"/>
    </row>
    <row r="572" spans="1:10" ht="38.25">
      <c r="A572" s="32" t="s">
        <v>263</v>
      </c>
      <c r="B572" s="33" t="s">
        <v>242</v>
      </c>
      <c r="C572" s="34"/>
      <c r="D572" s="35"/>
      <c r="E572" s="35"/>
      <c r="F572" s="35"/>
      <c r="G572" s="35"/>
      <c r="H572" s="35"/>
      <c r="I572" s="103"/>
    </row>
    <row r="573" spans="1:10">
      <c r="A573" s="32"/>
      <c r="B573" s="33" t="s">
        <v>243</v>
      </c>
      <c r="C573" s="34" t="s">
        <v>136</v>
      </c>
      <c r="D573" s="35">
        <v>0</v>
      </c>
      <c r="E573" s="35"/>
      <c r="F573" s="35">
        <f t="shared" ref="F573:F578" si="26">+E573*1.2</f>
        <v>0</v>
      </c>
      <c r="G573" s="35">
        <f t="shared" ref="G573:G578" si="27">+E573*D573</f>
        <v>0</v>
      </c>
      <c r="H573" s="35">
        <f t="shared" ref="H573:H578" si="28">+F573*D573</f>
        <v>0</v>
      </c>
      <c r="I573" s="103"/>
    </row>
    <row r="574" spans="1:10">
      <c r="A574" s="32"/>
      <c r="B574" s="33" t="s">
        <v>244</v>
      </c>
      <c r="C574" s="34" t="s">
        <v>136</v>
      </c>
      <c r="D574" s="35">
        <v>696</v>
      </c>
      <c r="E574" s="35"/>
      <c r="F574" s="35">
        <f t="shared" si="26"/>
        <v>0</v>
      </c>
      <c r="G574" s="35">
        <f t="shared" si="27"/>
        <v>0</v>
      </c>
      <c r="H574" s="35">
        <f t="shared" si="28"/>
        <v>0</v>
      </c>
      <c r="I574" s="103"/>
    </row>
    <row r="575" spans="1:10">
      <c r="A575" s="32"/>
      <c r="B575" s="33" t="s">
        <v>245</v>
      </c>
      <c r="C575" s="34" t="s">
        <v>136</v>
      </c>
      <c r="D575" s="35">
        <v>0</v>
      </c>
      <c r="E575" s="35"/>
      <c r="F575" s="35">
        <f t="shared" si="26"/>
        <v>0</v>
      </c>
      <c r="G575" s="35">
        <f t="shared" si="27"/>
        <v>0</v>
      </c>
      <c r="H575" s="35">
        <f t="shared" si="28"/>
        <v>0</v>
      </c>
      <c r="I575" s="103"/>
    </row>
    <row r="576" spans="1:10">
      <c r="A576" s="32"/>
      <c r="B576" s="33" t="s">
        <v>246</v>
      </c>
      <c r="C576" s="34" t="s">
        <v>136</v>
      </c>
      <c r="D576" s="35">
        <v>0</v>
      </c>
      <c r="E576" s="35"/>
      <c r="F576" s="35">
        <f t="shared" si="26"/>
        <v>0</v>
      </c>
      <c r="G576" s="35">
        <f t="shared" si="27"/>
        <v>0</v>
      </c>
      <c r="H576" s="35">
        <f t="shared" si="28"/>
        <v>0</v>
      </c>
      <c r="I576" s="103"/>
    </row>
    <row r="577" spans="1:10" ht="38.25">
      <c r="A577" s="32" t="s">
        <v>264</v>
      </c>
      <c r="B577" s="33" t="s">
        <v>247</v>
      </c>
      <c r="C577" s="34"/>
      <c r="D577" s="35">
        <v>0.1</v>
      </c>
      <c r="E577" s="35"/>
      <c r="F577" s="35">
        <f t="shared" si="26"/>
        <v>0</v>
      </c>
      <c r="G577" s="35">
        <f t="shared" si="27"/>
        <v>0</v>
      </c>
      <c r="H577" s="35">
        <f t="shared" si="28"/>
        <v>0</v>
      </c>
      <c r="I577" s="103"/>
    </row>
    <row r="578" spans="1:10" ht="38.25">
      <c r="A578" s="32" t="s">
        <v>265</v>
      </c>
      <c r="B578" s="33" t="s">
        <v>248</v>
      </c>
      <c r="C578" s="34" t="s">
        <v>136</v>
      </c>
      <c r="D578" s="35">
        <v>696</v>
      </c>
      <c r="E578" s="35"/>
      <c r="F578" s="35">
        <f t="shared" si="26"/>
        <v>0</v>
      </c>
      <c r="G578" s="35">
        <f t="shared" si="27"/>
        <v>0</v>
      </c>
      <c r="H578" s="35">
        <f t="shared" si="28"/>
        <v>0</v>
      </c>
      <c r="I578" s="103"/>
    </row>
    <row r="579" spans="1:10" ht="153">
      <c r="A579" s="32" t="s">
        <v>266</v>
      </c>
      <c r="B579" s="33" t="s">
        <v>249</v>
      </c>
      <c r="C579" s="34"/>
      <c r="D579" s="35"/>
      <c r="E579" s="35"/>
      <c r="F579" s="35"/>
      <c r="G579" s="35"/>
      <c r="H579" s="35"/>
      <c r="I579" s="103"/>
    </row>
    <row r="580" spans="1:10">
      <c r="A580" s="32"/>
      <c r="B580" s="33" t="s">
        <v>250</v>
      </c>
      <c r="C580" s="34" t="s">
        <v>137</v>
      </c>
      <c r="D580" s="35">
        <v>1</v>
      </c>
      <c r="E580" s="35"/>
      <c r="F580" s="35">
        <f>+E580*1.2</f>
        <v>0</v>
      </c>
      <c r="G580" s="35">
        <f>+E580*D580</f>
        <v>0</v>
      </c>
      <c r="H580" s="35">
        <f>+F580*D580</f>
        <v>0</v>
      </c>
      <c r="I580" s="103"/>
    </row>
    <row r="581" spans="1:10">
      <c r="A581" s="32"/>
      <c r="B581" s="33" t="s">
        <v>251</v>
      </c>
      <c r="C581" s="34" t="s">
        <v>137</v>
      </c>
      <c r="D581" s="35">
        <v>1</v>
      </c>
      <c r="E581" s="35"/>
      <c r="F581" s="35">
        <f>+E581*1.2</f>
        <v>0</v>
      </c>
      <c r="G581" s="35">
        <f>+E581*D581</f>
        <v>0</v>
      </c>
      <c r="H581" s="35">
        <f>+F581*D581</f>
        <v>0</v>
      </c>
      <c r="I581" s="103"/>
    </row>
    <row r="582" spans="1:10">
      <c r="A582" s="32"/>
      <c r="B582" s="33" t="s">
        <v>252</v>
      </c>
      <c r="C582" s="34" t="s">
        <v>137</v>
      </c>
      <c r="D582" s="35">
        <v>1</v>
      </c>
      <c r="E582" s="35"/>
      <c r="F582" s="35">
        <f>+E582*1.2</f>
        <v>0</v>
      </c>
      <c r="G582" s="35">
        <f>+E582*D582</f>
        <v>0</v>
      </c>
      <c r="H582" s="35">
        <f>+F582*D582</f>
        <v>0</v>
      </c>
      <c r="I582" s="103"/>
    </row>
    <row r="583" spans="1:10">
      <c r="A583" s="32"/>
      <c r="B583" s="33" t="s">
        <v>253</v>
      </c>
      <c r="C583" s="34" t="s">
        <v>137</v>
      </c>
      <c r="D583" s="35">
        <v>1</v>
      </c>
      <c r="E583" s="35"/>
      <c r="F583" s="35">
        <f>+E583*1.2</f>
        <v>0</v>
      </c>
      <c r="G583" s="35">
        <f>+E583*D583</f>
        <v>0</v>
      </c>
      <c r="H583" s="35">
        <f>+F583*D583</f>
        <v>0</v>
      </c>
      <c r="I583" s="103"/>
    </row>
    <row r="584" spans="1:10">
      <c r="A584" s="32"/>
      <c r="B584" s="33" t="s">
        <v>254</v>
      </c>
      <c r="C584" s="34" t="s">
        <v>137</v>
      </c>
      <c r="D584" s="35">
        <v>1</v>
      </c>
      <c r="E584" s="35"/>
      <c r="F584" s="35">
        <f>+E584*1.2</f>
        <v>0</v>
      </c>
      <c r="G584" s="35">
        <f>+E584*D584</f>
        <v>0</v>
      </c>
      <c r="H584" s="35">
        <f>+F584*D584</f>
        <v>0</v>
      </c>
      <c r="I584" s="103"/>
    </row>
    <row r="585" spans="1:10">
      <c r="A585" s="6"/>
      <c r="B585" s="33"/>
      <c r="C585" s="34"/>
      <c r="D585" s="35"/>
      <c r="E585" s="35"/>
      <c r="F585" s="35"/>
      <c r="G585" s="35"/>
      <c r="H585" s="35"/>
      <c r="I585" s="103"/>
    </row>
    <row r="586" spans="1:10">
      <c r="A586" s="115" t="s">
        <v>236</v>
      </c>
      <c r="B586" s="37" t="s">
        <v>255</v>
      </c>
      <c r="C586" s="36"/>
      <c r="D586" s="36"/>
      <c r="E586" s="36"/>
      <c r="F586" s="36"/>
      <c r="G586" s="118">
        <f>SUM(G565:G584)</f>
        <v>0</v>
      </c>
      <c r="H586" s="118">
        <f>SUM(H565:H585)</f>
        <v>0</v>
      </c>
      <c r="I586" s="103"/>
    </row>
    <row r="587" spans="1:10">
      <c r="A587" s="6"/>
      <c r="B587" s="7"/>
      <c r="C587" s="8"/>
      <c r="D587" s="9"/>
      <c r="E587" s="9"/>
      <c r="F587" s="9"/>
      <c r="G587" s="9"/>
      <c r="H587" s="10"/>
      <c r="I587" s="103"/>
    </row>
    <row r="588" spans="1:10">
      <c r="A588" s="115" t="s">
        <v>256</v>
      </c>
      <c r="B588" s="37" t="s">
        <v>257</v>
      </c>
      <c r="C588" s="36"/>
      <c r="D588" s="36"/>
      <c r="E588" s="36"/>
      <c r="F588" s="36"/>
      <c r="G588" s="36"/>
      <c r="H588" s="36"/>
      <c r="I588" s="105"/>
      <c r="J588" s="105"/>
    </row>
    <row r="589" spans="1:10">
      <c r="A589" s="6"/>
      <c r="B589" s="7"/>
      <c r="C589" s="8"/>
      <c r="D589" s="9"/>
      <c r="E589" s="9"/>
      <c r="F589" s="9"/>
      <c r="G589" s="9"/>
      <c r="H589" s="10"/>
      <c r="I589" s="103"/>
    </row>
    <row r="590" spans="1:10" ht="25.5">
      <c r="A590" s="32" t="s">
        <v>267</v>
      </c>
      <c r="B590" s="33" t="s">
        <v>258</v>
      </c>
      <c r="C590" s="34" t="s">
        <v>136</v>
      </c>
      <c r="D590" s="35">
        <v>276</v>
      </c>
      <c r="E590" s="35"/>
      <c r="F590" s="35">
        <f>+E590*1.2</f>
        <v>0</v>
      </c>
      <c r="G590" s="35">
        <f>+E590*D590</f>
        <v>0</v>
      </c>
      <c r="H590" s="35">
        <f>+F590*D590</f>
        <v>0</v>
      </c>
      <c r="I590" s="103"/>
    </row>
    <row r="591" spans="1:10" ht="25.5">
      <c r="A591" s="32" t="s">
        <v>268</v>
      </c>
      <c r="B591" s="33" t="s">
        <v>259</v>
      </c>
      <c r="C591" s="34" t="s">
        <v>137</v>
      </c>
      <c r="D591" s="35">
        <v>43</v>
      </c>
      <c r="E591" s="35"/>
      <c r="F591" s="35">
        <f>+E591*1.2</f>
        <v>0</v>
      </c>
      <c r="G591" s="35">
        <f>+E591*D591</f>
        <v>0</v>
      </c>
      <c r="H591" s="35">
        <f>+F591*D591</f>
        <v>0</v>
      </c>
      <c r="I591" s="103"/>
    </row>
    <row r="592" spans="1:10" ht="38.25">
      <c r="A592" s="32" t="s">
        <v>269</v>
      </c>
      <c r="B592" s="33" t="s">
        <v>260</v>
      </c>
      <c r="C592" s="34" t="s">
        <v>137</v>
      </c>
      <c r="D592" s="35">
        <v>43</v>
      </c>
      <c r="E592" s="35"/>
      <c r="F592" s="35">
        <f>+E592*1.2</f>
        <v>0</v>
      </c>
      <c r="G592" s="35">
        <f>+E592*D592</f>
        <v>0</v>
      </c>
      <c r="H592" s="35">
        <f>+F592*D592</f>
        <v>0</v>
      </c>
      <c r="I592" s="103"/>
    </row>
    <row r="593" spans="1:10">
      <c r="A593" s="6"/>
      <c r="B593" s="7"/>
      <c r="C593" s="8"/>
      <c r="D593" s="9"/>
      <c r="E593" s="9"/>
      <c r="F593" s="9"/>
      <c r="G593" s="9"/>
      <c r="H593" s="10"/>
      <c r="I593" s="103"/>
    </row>
    <row r="594" spans="1:10">
      <c r="A594" s="115" t="s">
        <v>256</v>
      </c>
      <c r="B594" s="37" t="s">
        <v>270</v>
      </c>
      <c r="C594" s="36"/>
      <c r="D594" s="37"/>
      <c r="E594" s="37"/>
      <c r="F594" s="37"/>
      <c r="G594" s="126">
        <f>SUM(G590:G593)</f>
        <v>0</v>
      </c>
      <c r="H594" s="126">
        <f>SUM(H590:H593)</f>
        <v>0</v>
      </c>
      <c r="I594" s="107"/>
      <c r="J594" s="107"/>
    </row>
    <row r="595" spans="1:10">
      <c r="A595" s="115"/>
      <c r="B595" s="37"/>
      <c r="C595" s="34"/>
      <c r="D595" s="33"/>
      <c r="E595" s="33"/>
      <c r="F595" s="33"/>
      <c r="G595" s="33"/>
      <c r="H595" s="33"/>
      <c r="I595" s="127"/>
      <c r="J595" s="127"/>
    </row>
    <row r="596" spans="1:10">
      <c r="A596" s="115" t="s">
        <v>271</v>
      </c>
      <c r="B596" s="37" t="s">
        <v>272</v>
      </c>
      <c r="C596" s="34"/>
      <c r="D596" s="33"/>
      <c r="E596" s="33"/>
      <c r="F596" s="33"/>
      <c r="G596" s="33"/>
      <c r="H596" s="33"/>
      <c r="I596" s="124"/>
      <c r="J596" s="124"/>
    </row>
    <row r="597" spans="1:10">
      <c r="A597" s="6"/>
      <c r="B597" s="7"/>
      <c r="C597" s="8"/>
      <c r="D597" s="9"/>
      <c r="E597" s="9"/>
      <c r="F597" s="9"/>
      <c r="G597" s="9"/>
      <c r="H597" s="10"/>
      <c r="I597" s="103"/>
    </row>
    <row r="598" spans="1:10" ht="38.25">
      <c r="A598" s="32" t="s">
        <v>273</v>
      </c>
      <c r="B598" s="33" t="s">
        <v>274</v>
      </c>
      <c r="C598" s="34" t="s">
        <v>136</v>
      </c>
      <c r="D598" s="35">
        <v>276</v>
      </c>
      <c r="E598" s="35"/>
      <c r="F598" s="35">
        <f>+E598*1.2</f>
        <v>0</v>
      </c>
      <c r="G598" s="35">
        <f>+E598*D598</f>
        <v>0</v>
      </c>
      <c r="H598" s="35">
        <f>+F598*D598</f>
        <v>0</v>
      </c>
      <c r="I598" s="103"/>
    </row>
    <row r="599" spans="1:10">
      <c r="A599" s="6"/>
      <c r="B599" s="7"/>
      <c r="C599" s="8"/>
      <c r="D599" s="9"/>
      <c r="E599" s="9"/>
      <c r="F599" s="9"/>
      <c r="G599" s="9"/>
      <c r="H599" s="10"/>
      <c r="I599" s="103"/>
    </row>
    <row r="600" spans="1:10">
      <c r="A600" s="115" t="s">
        <v>271</v>
      </c>
      <c r="B600" s="37" t="s">
        <v>275</v>
      </c>
      <c r="C600" s="36"/>
      <c r="D600" s="37"/>
      <c r="E600" s="37"/>
      <c r="F600" s="37"/>
      <c r="G600" s="126">
        <f>SUM(G598:G599)</f>
        <v>0</v>
      </c>
      <c r="H600" s="126">
        <f>SUM(H598:H599)</f>
        <v>0</v>
      </c>
      <c r="I600" s="107"/>
      <c r="J600" s="107">
        <f>SUM(J599)</f>
        <v>0</v>
      </c>
    </row>
    <row r="601" spans="1:10">
      <c r="A601" s="115"/>
      <c r="B601" s="37"/>
      <c r="C601" s="34"/>
      <c r="D601" s="33"/>
      <c r="E601" s="33"/>
      <c r="F601" s="33"/>
      <c r="G601" s="33"/>
      <c r="H601" s="33"/>
      <c r="I601" s="127"/>
      <c r="J601" s="127"/>
    </row>
    <row r="602" spans="1:10">
      <c r="A602" s="115" t="s">
        <v>276</v>
      </c>
      <c r="B602" s="37" t="s">
        <v>277</v>
      </c>
      <c r="C602" s="34"/>
      <c r="D602" s="33"/>
      <c r="E602" s="33"/>
      <c r="F602" s="33"/>
      <c r="G602" s="33"/>
      <c r="H602" s="33"/>
      <c r="I602" s="124"/>
      <c r="J602" s="124"/>
    </row>
    <row r="603" spans="1:10">
      <c r="A603" s="6"/>
      <c r="B603" s="7"/>
      <c r="C603" s="8"/>
      <c r="D603" s="9"/>
      <c r="E603" s="9"/>
      <c r="F603" s="9"/>
      <c r="G603" s="9"/>
      <c r="H603" s="10"/>
      <c r="I603" s="103"/>
    </row>
    <row r="604" spans="1:10" ht="38.25">
      <c r="A604" s="32" t="s">
        <v>279</v>
      </c>
      <c r="B604" s="33" t="s">
        <v>278</v>
      </c>
      <c r="C604" s="34" t="s">
        <v>136</v>
      </c>
      <c r="D604" s="35">
        <v>276</v>
      </c>
      <c r="E604" s="35"/>
      <c r="F604" s="35">
        <f>+E604*1.2</f>
        <v>0</v>
      </c>
      <c r="G604" s="35">
        <f>+E604*D604</f>
        <v>0</v>
      </c>
      <c r="H604" s="35">
        <f>+F604*D604</f>
        <v>0</v>
      </c>
      <c r="I604" s="103"/>
    </row>
    <row r="605" spans="1:10">
      <c r="A605" s="32"/>
      <c r="B605" s="33"/>
      <c r="C605" s="34"/>
      <c r="D605" s="35"/>
      <c r="E605" s="35"/>
      <c r="F605" s="35"/>
      <c r="G605" s="35"/>
      <c r="H605" s="35"/>
      <c r="I605" s="103"/>
    </row>
    <row r="606" spans="1:10">
      <c r="A606" s="115" t="s">
        <v>276</v>
      </c>
      <c r="B606" s="37" t="s">
        <v>280</v>
      </c>
      <c r="C606" s="36"/>
      <c r="D606" s="37"/>
      <c r="E606" s="37"/>
      <c r="F606" s="37"/>
      <c r="G606" s="126">
        <f>SUM(G604:G605)</f>
        <v>0</v>
      </c>
      <c r="H606" s="126">
        <f>SUM(H604:H605)</f>
        <v>0</v>
      </c>
      <c r="I606" s="103"/>
    </row>
    <row r="607" spans="1:10">
      <c r="A607" s="6"/>
      <c r="B607" s="7"/>
      <c r="C607" s="8"/>
      <c r="D607" s="9"/>
      <c r="E607" s="9"/>
      <c r="F607" s="9"/>
      <c r="G607" s="9"/>
      <c r="H607" s="10"/>
      <c r="I607" s="103"/>
    </row>
    <row r="608" spans="1:10">
      <c r="A608" s="115" t="s">
        <v>204</v>
      </c>
      <c r="B608" s="37" t="s">
        <v>460</v>
      </c>
      <c r="C608" s="36"/>
      <c r="D608" s="37"/>
      <c r="E608" s="37"/>
      <c r="F608" s="37"/>
      <c r="G608" s="126">
        <f>+G606+G600+G594+G586+G560</f>
        <v>0</v>
      </c>
      <c r="H608" s="126">
        <f>+H606+H600+H594+H586+H560</f>
        <v>0</v>
      </c>
      <c r="I608" s="103"/>
    </row>
    <row r="609" spans="1:10">
      <c r="A609" s="115"/>
      <c r="B609" s="37"/>
      <c r="C609" s="36"/>
      <c r="D609" s="37"/>
      <c r="E609" s="37"/>
      <c r="F609" s="37"/>
      <c r="G609" s="126"/>
      <c r="H609" s="126"/>
      <c r="I609" s="103"/>
    </row>
    <row r="610" spans="1:10">
      <c r="A610" s="6"/>
      <c r="B610" s="7"/>
      <c r="C610" s="8"/>
      <c r="D610" s="9"/>
      <c r="E610" s="9"/>
      <c r="F610" s="9"/>
      <c r="G610" s="9"/>
      <c r="H610" s="10"/>
      <c r="I610" s="103"/>
    </row>
    <row r="611" spans="1:10">
      <c r="A611" s="115" t="s">
        <v>281</v>
      </c>
      <c r="B611" s="37" t="s">
        <v>282</v>
      </c>
      <c r="C611" s="36"/>
      <c r="D611" s="37"/>
      <c r="E611" s="37"/>
      <c r="F611" s="37"/>
      <c r="G611" s="37"/>
      <c r="H611" s="37"/>
      <c r="I611" s="105"/>
      <c r="J611" s="105"/>
    </row>
    <row r="612" spans="1:10" ht="63.75">
      <c r="A612" s="32" t="s">
        <v>330</v>
      </c>
      <c r="B612" s="33" t="s">
        <v>283</v>
      </c>
      <c r="C612" s="67"/>
      <c r="D612" s="68"/>
      <c r="E612" s="9"/>
      <c r="F612" s="9"/>
      <c r="G612" s="9"/>
      <c r="H612" s="10"/>
      <c r="I612" s="103"/>
    </row>
    <row r="613" spans="1:10">
      <c r="A613" s="32"/>
      <c r="B613" s="33" t="s">
        <v>284</v>
      </c>
      <c r="C613" s="34" t="s">
        <v>137</v>
      </c>
      <c r="D613" s="35">
        <v>2</v>
      </c>
      <c r="E613" s="35"/>
      <c r="F613" s="35">
        <f>+E613*1.2</f>
        <v>0</v>
      </c>
      <c r="G613" s="35">
        <f>+E613*D613</f>
        <v>0</v>
      </c>
      <c r="H613" s="35">
        <f>+F613*D613</f>
        <v>0</v>
      </c>
      <c r="I613" s="103"/>
    </row>
    <row r="614" spans="1:10" ht="25.5">
      <c r="A614" s="32" t="s">
        <v>331</v>
      </c>
      <c r="B614" s="33" t="s">
        <v>285</v>
      </c>
      <c r="C614" s="34" t="s">
        <v>137</v>
      </c>
      <c r="D614" s="35">
        <v>1</v>
      </c>
      <c r="E614" s="35"/>
      <c r="F614" s="35">
        <f>+E614*1.2</f>
        <v>0</v>
      </c>
      <c r="G614" s="35">
        <f>+E614*D614</f>
        <v>0</v>
      </c>
      <c r="H614" s="35">
        <f>+F614*D614</f>
        <v>0</v>
      </c>
      <c r="I614" s="103"/>
    </row>
    <row r="615" spans="1:10" ht="38.25">
      <c r="A615" s="32" t="s">
        <v>332</v>
      </c>
      <c r="B615" s="33" t="s">
        <v>286</v>
      </c>
      <c r="C615" s="34" t="s">
        <v>137</v>
      </c>
      <c r="D615" s="35">
        <v>1</v>
      </c>
      <c r="E615" s="35"/>
      <c r="F615" s="35">
        <f>+E615*1.2</f>
        <v>0</v>
      </c>
      <c r="G615" s="35">
        <f>+E615*D615</f>
        <v>0</v>
      </c>
      <c r="H615" s="35">
        <f>+F615*D615</f>
        <v>0</v>
      </c>
      <c r="I615" s="103"/>
    </row>
    <row r="616" spans="1:10" ht="38.25">
      <c r="A616" s="32" t="s">
        <v>333</v>
      </c>
      <c r="B616" s="33" t="s">
        <v>287</v>
      </c>
      <c r="C616" s="34" t="s">
        <v>137</v>
      </c>
      <c r="D616" s="35">
        <v>1</v>
      </c>
      <c r="E616" s="35"/>
      <c r="F616" s="35">
        <f>+E616*1.2</f>
        <v>0</v>
      </c>
      <c r="G616" s="35">
        <f>+E616*D616</f>
        <v>0</v>
      </c>
      <c r="H616" s="35">
        <f>+F616*D616</f>
        <v>0</v>
      </c>
      <c r="I616" s="103"/>
    </row>
    <row r="617" spans="1:10" ht="25.5">
      <c r="A617" s="32" t="s">
        <v>334</v>
      </c>
      <c r="B617" s="33" t="s">
        <v>288</v>
      </c>
      <c r="C617" s="34"/>
      <c r="D617" s="35"/>
      <c r="E617" s="35"/>
      <c r="F617" s="35"/>
      <c r="G617" s="35"/>
      <c r="H617" s="35"/>
      <c r="I617" s="103"/>
    </row>
    <row r="618" spans="1:10">
      <c r="A618" s="32"/>
      <c r="B618" s="33" t="s">
        <v>128</v>
      </c>
      <c r="C618" s="34" t="s">
        <v>137</v>
      </c>
      <c r="D618" s="35">
        <v>1</v>
      </c>
      <c r="E618" s="35"/>
      <c r="F618" s="35">
        <f>+E618*1.2</f>
        <v>0</v>
      </c>
      <c r="G618" s="35">
        <f>+E618*D618</f>
        <v>0</v>
      </c>
      <c r="H618" s="35">
        <f>+F618*D618</f>
        <v>0</v>
      </c>
      <c r="I618" s="103"/>
    </row>
    <row r="619" spans="1:10">
      <c r="A619" s="32" t="s">
        <v>335</v>
      </c>
      <c r="B619" s="33" t="s">
        <v>289</v>
      </c>
      <c r="C619" s="34"/>
      <c r="D619" s="35"/>
      <c r="E619" s="35"/>
      <c r="F619" s="35"/>
      <c r="G619" s="35"/>
      <c r="H619" s="35"/>
      <c r="I619" s="103"/>
    </row>
    <row r="620" spans="1:10">
      <c r="A620" s="32"/>
      <c r="B620" s="33" t="s">
        <v>294</v>
      </c>
      <c r="C620" s="34" t="s">
        <v>137</v>
      </c>
      <c r="D620" s="35">
        <v>9</v>
      </c>
      <c r="E620" s="35"/>
      <c r="F620" s="35">
        <f>+E620*1.2</f>
        <v>0</v>
      </c>
      <c r="G620" s="35">
        <f>+E620*D620</f>
        <v>0</v>
      </c>
      <c r="H620" s="35">
        <f>+F620*D620</f>
        <v>0</v>
      </c>
      <c r="I620" s="103"/>
    </row>
    <row r="621" spans="1:10">
      <c r="A621" s="32"/>
      <c r="B621" s="33" t="s">
        <v>290</v>
      </c>
      <c r="C621" s="34" t="s">
        <v>137</v>
      </c>
      <c r="D621" s="35">
        <v>2</v>
      </c>
      <c r="E621" s="35"/>
      <c r="F621" s="35">
        <f>+E621*1.2</f>
        <v>0</v>
      </c>
      <c r="G621" s="35">
        <f>+E621*D621</f>
        <v>0</v>
      </c>
      <c r="H621" s="35">
        <f>+F621*D621</f>
        <v>0</v>
      </c>
      <c r="I621" s="103"/>
    </row>
    <row r="622" spans="1:10">
      <c r="A622" s="32"/>
      <c r="B622" s="33" t="s">
        <v>291</v>
      </c>
      <c r="C622" s="34" t="s">
        <v>137</v>
      </c>
      <c r="D622" s="35">
        <v>4</v>
      </c>
      <c r="E622" s="35"/>
      <c r="F622" s="35">
        <f>+E622*1.2</f>
        <v>0</v>
      </c>
      <c r="G622" s="35">
        <f>+E622*D622</f>
        <v>0</v>
      </c>
      <c r="H622" s="35">
        <f>+F622*D622</f>
        <v>0</v>
      </c>
      <c r="I622" s="103"/>
    </row>
    <row r="623" spans="1:10">
      <c r="A623" s="32"/>
      <c r="B623" s="33" t="s">
        <v>292</v>
      </c>
      <c r="C623" s="34" t="s">
        <v>137</v>
      </c>
      <c r="D623" s="35">
        <v>2</v>
      </c>
      <c r="E623" s="35"/>
      <c r="F623" s="35">
        <f>+E623*1.2</f>
        <v>0</v>
      </c>
      <c r="G623" s="35">
        <f>+E623*D623</f>
        <v>0</v>
      </c>
      <c r="H623" s="35">
        <f>+F623*D623</f>
        <v>0</v>
      </c>
      <c r="I623" s="103"/>
    </row>
    <row r="624" spans="1:10" ht="25.5">
      <c r="A624" s="32" t="s">
        <v>336</v>
      </c>
      <c r="B624" s="33" t="s">
        <v>293</v>
      </c>
      <c r="C624" s="34"/>
      <c r="D624" s="35"/>
      <c r="E624" s="35"/>
      <c r="F624" s="35"/>
      <c r="G624" s="35"/>
      <c r="H624" s="35"/>
      <c r="I624" s="103"/>
    </row>
    <row r="625" spans="1:9">
      <c r="A625" s="32"/>
      <c r="B625" s="33" t="s">
        <v>294</v>
      </c>
      <c r="C625" s="34" t="s">
        <v>137</v>
      </c>
      <c r="D625" s="35">
        <v>1</v>
      </c>
      <c r="E625" s="35"/>
      <c r="F625" s="35">
        <f>+E625*1.2</f>
        <v>0</v>
      </c>
      <c r="G625" s="35">
        <f>+E625*D625</f>
        <v>0</v>
      </c>
      <c r="H625" s="35">
        <f>+F625*D625</f>
        <v>0</v>
      </c>
      <c r="I625" s="103"/>
    </row>
    <row r="626" spans="1:9">
      <c r="A626" s="32"/>
      <c r="B626" s="33" t="s">
        <v>290</v>
      </c>
      <c r="C626" s="34" t="s">
        <v>137</v>
      </c>
      <c r="D626" s="35">
        <v>1</v>
      </c>
      <c r="E626" s="35"/>
      <c r="F626" s="35">
        <f>+E626*1.2</f>
        <v>0</v>
      </c>
      <c r="G626" s="35">
        <f>+E626*D626</f>
        <v>0</v>
      </c>
      <c r="H626" s="35">
        <f>+F626*D626</f>
        <v>0</v>
      </c>
      <c r="I626" s="103"/>
    </row>
    <row r="627" spans="1:9">
      <c r="A627" s="32"/>
      <c r="B627" s="33" t="s">
        <v>292</v>
      </c>
      <c r="C627" s="34" t="s">
        <v>137</v>
      </c>
      <c r="D627" s="35">
        <v>1</v>
      </c>
      <c r="E627" s="35"/>
      <c r="F627" s="35">
        <f>+E627*1.2</f>
        <v>0</v>
      </c>
      <c r="G627" s="35">
        <f>+E627*D627</f>
        <v>0</v>
      </c>
      <c r="H627" s="35">
        <f>+F627*D627</f>
        <v>0</v>
      </c>
      <c r="I627" s="103"/>
    </row>
    <row r="628" spans="1:9" ht="38.25">
      <c r="A628" s="32" t="s">
        <v>337</v>
      </c>
      <c r="B628" s="33" t="s">
        <v>295</v>
      </c>
      <c r="C628" s="34"/>
      <c r="D628" s="35"/>
      <c r="E628" s="35"/>
      <c r="F628" s="35"/>
      <c r="G628" s="35"/>
      <c r="H628" s="35"/>
      <c r="I628" s="103"/>
    </row>
    <row r="629" spans="1:9">
      <c r="A629" s="32"/>
      <c r="B629" s="33" t="s">
        <v>296</v>
      </c>
      <c r="C629" s="34" t="s">
        <v>137</v>
      </c>
      <c r="D629" s="35">
        <v>2</v>
      </c>
      <c r="E629" s="35"/>
      <c r="F629" s="35">
        <f>+E629*1.2</f>
        <v>0</v>
      </c>
      <c r="G629" s="35">
        <f>+E629*D629</f>
        <v>0</v>
      </c>
      <c r="H629" s="35">
        <f>+F629*D629</f>
        <v>0</v>
      </c>
      <c r="I629" s="103"/>
    </row>
    <row r="630" spans="1:9" ht="25.5">
      <c r="A630" s="32" t="s">
        <v>338</v>
      </c>
      <c r="B630" s="33" t="s">
        <v>297</v>
      </c>
      <c r="C630" s="34" t="s">
        <v>137</v>
      </c>
      <c r="D630" s="35">
        <v>1</v>
      </c>
      <c r="E630" s="35"/>
      <c r="F630" s="35">
        <f>+E630*1.2</f>
        <v>0</v>
      </c>
      <c r="G630" s="35">
        <f>+E630*D630</f>
        <v>0</v>
      </c>
      <c r="H630" s="35">
        <f>+F630*D630</f>
        <v>0</v>
      </c>
      <c r="I630" s="103"/>
    </row>
    <row r="631" spans="1:9" ht="25.5">
      <c r="A631" s="32" t="s">
        <v>339</v>
      </c>
      <c r="B631" s="33" t="s">
        <v>462</v>
      </c>
      <c r="C631" s="34" t="s">
        <v>137</v>
      </c>
      <c r="D631" s="35">
        <v>6</v>
      </c>
      <c r="E631" s="35"/>
      <c r="F631" s="35">
        <f>+E631*1.2</f>
        <v>0</v>
      </c>
      <c r="G631" s="35">
        <f>+E631*D631</f>
        <v>0</v>
      </c>
      <c r="H631" s="35">
        <f>+F631*D631</f>
        <v>0</v>
      </c>
      <c r="I631" s="103"/>
    </row>
    <row r="632" spans="1:9">
      <c r="A632" s="32" t="s">
        <v>340</v>
      </c>
      <c r="B632" s="33" t="s">
        <v>298</v>
      </c>
      <c r="C632" s="34"/>
      <c r="D632" s="35"/>
      <c r="E632" s="35"/>
      <c r="F632" s="35"/>
      <c r="G632" s="35"/>
      <c r="H632" s="35"/>
      <c r="I632" s="103"/>
    </row>
    <row r="633" spans="1:9">
      <c r="A633" s="32"/>
      <c r="B633" s="33" t="s">
        <v>238</v>
      </c>
      <c r="C633" s="34" t="s">
        <v>137</v>
      </c>
      <c r="D633" s="35">
        <v>2</v>
      </c>
      <c r="E633" s="35"/>
      <c r="F633" s="35">
        <f>+E633*1.2</f>
        <v>0</v>
      </c>
      <c r="G633" s="35">
        <f>+E633*D633</f>
        <v>0</v>
      </c>
      <c r="H633" s="35">
        <f>+F633*D633</f>
        <v>0</v>
      </c>
      <c r="I633" s="103"/>
    </row>
    <row r="634" spans="1:9" ht="25.5">
      <c r="A634" s="32" t="s">
        <v>341</v>
      </c>
      <c r="B634" s="33" t="s">
        <v>299</v>
      </c>
      <c r="C634" s="34"/>
      <c r="D634" s="35"/>
      <c r="E634" s="35"/>
      <c r="F634" s="35"/>
      <c r="G634" s="35"/>
      <c r="H634" s="35"/>
      <c r="I634" s="103"/>
    </row>
    <row r="635" spans="1:9">
      <c r="A635" s="32"/>
      <c r="B635" s="33" t="s">
        <v>238</v>
      </c>
      <c r="C635" s="34" t="s">
        <v>137</v>
      </c>
      <c r="D635" s="35">
        <v>1</v>
      </c>
      <c r="E635" s="35"/>
      <c r="F635" s="35">
        <f>+E635*1.2</f>
        <v>0</v>
      </c>
      <c r="G635" s="35">
        <f>+E635*D635</f>
        <v>0</v>
      </c>
      <c r="H635" s="35">
        <f>+F635*D635</f>
        <v>0</v>
      </c>
      <c r="I635" s="103"/>
    </row>
    <row r="636" spans="1:9" ht="38.25">
      <c r="A636" s="32" t="s">
        <v>342</v>
      </c>
      <c r="B636" s="33" t="s">
        <v>300</v>
      </c>
      <c r="C636" s="34"/>
      <c r="D636" s="35"/>
      <c r="E636" s="35"/>
      <c r="F636" s="35"/>
      <c r="G636" s="35"/>
      <c r="H636" s="35"/>
      <c r="I636" s="103"/>
    </row>
    <row r="637" spans="1:9">
      <c r="A637" s="32"/>
      <c r="B637" s="33" t="s">
        <v>463</v>
      </c>
      <c r="C637" s="34" t="s">
        <v>137</v>
      </c>
      <c r="D637" s="35">
        <v>1</v>
      </c>
      <c r="E637" s="35"/>
      <c r="F637" s="35">
        <f>+E637*1.2</f>
        <v>0</v>
      </c>
      <c r="G637" s="35">
        <f>+E637*D637</f>
        <v>0</v>
      </c>
      <c r="H637" s="35">
        <f>+F637*D637</f>
        <v>0</v>
      </c>
      <c r="I637" s="103"/>
    </row>
    <row r="638" spans="1:9" ht="51">
      <c r="A638" s="32" t="s">
        <v>343</v>
      </c>
      <c r="B638" s="33" t="s">
        <v>301</v>
      </c>
      <c r="C638" s="34" t="s">
        <v>327</v>
      </c>
      <c r="D638" s="35">
        <v>1</v>
      </c>
      <c r="E638" s="35"/>
      <c r="F638" s="35">
        <f>+E638*1.2</f>
        <v>0</v>
      </c>
      <c r="G638" s="35">
        <f>+E638*D638</f>
        <v>0</v>
      </c>
      <c r="H638" s="35">
        <f>+F638*D638</f>
        <v>0</v>
      </c>
      <c r="I638" s="103"/>
    </row>
    <row r="639" spans="1:9">
      <c r="A639" s="32" t="s">
        <v>344</v>
      </c>
      <c r="B639" s="33" t="s">
        <v>302</v>
      </c>
      <c r="C639" s="34" t="s">
        <v>327</v>
      </c>
      <c r="D639" s="35">
        <v>6</v>
      </c>
      <c r="E639" s="35"/>
      <c r="F639" s="35">
        <f>+E639*1.2</f>
        <v>0</v>
      </c>
      <c r="G639" s="35">
        <f>+E639*D639</f>
        <v>0</v>
      </c>
      <c r="H639" s="35">
        <f>+F639*D639</f>
        <v>0</v>
      </c>
      <c r="I639" s="103"/>
    </row>
    <row r="640" spans="1:9" ht="25.5">
      <c r="A640" s="32" t="s">
        <v>345</v>
      </c>
      <c r="B640" s="33" t="s">
        <v>303</v>
      </c>
      <c r="C640" s="34"/>
      <c r="D640" s="35"/>
      <c r="E640" s="35"/>
      <c r="F640" s="35"/>
      <c r="G640" s="35"/>
      <c r="H640" s="35"/>
      <c r="I640" s="103"/>
    </row>
    <row r="641" spans="1:9">
      <c r="A641" s="32"/>
      <c r="B641" s="33" t="s">
        <v>304</v>
      </c>
      <c r="C641" s="34" t="s">
        <v>770</v>
      </c>
      <c r="D641" s="35">
        <v>34</v>
      </c>
      <c r="E641" s="35"/>
      <c r="F641" s="35">
        <f t="shared" ref="F641:F647" si="29">+E641*1.2</f>
        <v>0</v>
      </c>
      <c r="G641" s="35">
        <f t="shared" ref="G641:G647" si="30">+E641*D641</f>
        <v>0</v>
      </c>
      <c r="H641" s="35">
        <f t="shared" ref="H641:H647" si="31">+F641*D641</f>
        <v>0</v>
      </c>
      <c r="I641" s="103"/>
    </row>
    <row r="642" spans="1:9">
      <c r="A642" s="32"/>
      <c r="B642" s="33" t="s">
        <v>305</v>
      </c>
      <c r="C642" s="34" t="s">
        <v>770</v>
      </c>
      <c r="D642" s="35">
        <v>8</v>
      </c>
      <c r="E642" s="35"/>
      <c r="F642" s="35">
        <f t="shared" si="29"/>
        <v>0</v>
      </c>
      <c r="G642" s="35">
        <f t="shared" si="30"/>
        <v>0</v>
      </c>
      <c r="H642" s="35">
        <f t="shared" si="31"/>
        <v>0</v>
      </c>
      <c r="I642" s="103"/>
    </row>
    <row r="643" spans="1:9">
      <c r="A643" s="32"/>
      <c r="B643" s="33" t="s">
        <v>129</v>
      </c>
      <c r="C643" s="34" t="s">
        <v>770</v>
      </c>
      <c r="D643" s="35">
        <v>5</v>
      </c>
      <c r="E643" s="35"/>
      <c r="F643" s="35">
        <f t="shared" si="29"/>
        <v>0</v>
      </c>
      <c r="G643" s="35">
        <f t="shared" si="30"/>
        <v>0</v>
      </c>
      <c r="H643" s="35">
        <f t="shared" si="31"/>
        <v>0</v>
      </c>
      <c r="I643" s="103"/>
    </row>
    <row r="644" spans="1:9">
      <c r="A644" s="32"/>
      <c r="B644" s="33" t="s">
        <v>130</v>
      </c>
      <c r="C644" s="34" t="s">
        <v>770</v>
      </c>
      <c r="D644" s="35">
        <v>6</v>
      </c>
      <c r="E644" s="35"/>
      <c r="F644" s="35">
        <f t="shared" si="29"/>
        <v>0</v>
      </c>
      <c r="G644" s="35">
        <f t="shared" si="30"/>
        <v>0</v>
      </c>
      <c r="H644" s="35">
        <f t="shared" si="31"/>
        <v>0</v>
      </c>
      <c r="I644" s="103"/>
    </row>
    <row r="645" spans="1:9">
      <c r="A645" s="32"/>
      <c r="B645" s="33" t="s">
        <v>131</v>
      </c>
      <c r="C645" s="34" t="s">
        <v>770</v>
      </c>
      <c r="D645" s="35">
        <v>6</v>
      </c>
      <c r="E645" s="35"/>
      <c r="F645" s="35">
        <f t="shared" si="29"/>
        <v>0</v>
      </c>
      <c r="G645" s="35">
        <f t="shared" si="30"/>
        <v>0</v>
      </c>
      <c r="H645" s="35">
        <f t="shared" si="31"/>
        <v>0</v>
      </c>
      <c r="I645" s="103"/>
    </row>
    <row r="646" spans="1:9">
      <c r="A646" s="32"/>
      <c r="B646" s="33" t="s">
        <v>240</v>
      </c>
      <c r="C646" s="34" t="s">
        <v>770</v>
      </c>
      <c r="D646" s="35">
        <v>2</v>
      </c>
      <c r="E646" s="35"/>
      <c r="F646" s="35">
        <f t="shared" si="29"/>
        <v>0</v>
      </c>
      <c r="G646" s="35">
        <f t="shared" si="30"/>
        <v>0</v>
      </c>
      <c r="H646" s="35">
        <f t="shared" si="31"/>
        <v>0</v>
      </c>
      <c r="I646" s="103"/>
    </row>
    <row r="647" spans="1:9" ht="102">
      <c r="A647" s="32" t="s">
        <v>346</v>
      </c>
      <c r="B647" s="33" t="s">
        <v>306</v>
      </c>
      <c r="C647" s="34"/>
      <c r="D647" s="35">
        <v>0.5</v>
      </c>
      <c r="E647" s="35"/>
      <c r="F647" s="35">
        <f t="shared" si="29"/>
        <v>0</v>
      </c>
      <c r="G647" s="35">
        <f t="shared" si="30"/>
        <v>0</v>
      </c>
      <c r="H647" s="35">
        <f t="shared" si="31"/>
        <v>0</v>
      </c>
      <c r="I647" s="103"/>
    </row>
    <row r="648" spans="1:9" ht="38.25">
      <c r="A648" s="32" t="s">
        <v>347</v>
      </c>
      <c r="B648" s="33" t="s">
        <v>307</v>
      </c>
      <c r="C648" s="34"/>
      <c r="D648" s="35"/>
      <c r="E648" s="35"/>
      <c r="F648" s="35"/>
      <c r="G648" s="35"/>
      <c r="H648" s="35"/>
      <c r="I648" s="103"/>
    </row>
    <row r="649" spans="1:9">
      <c r="A649" s="32"/>
      <c r="B649" s="33" t="s">
        <v>308</v>
      </c>
      <c r="C649" s="34" t="s">
        <v>136</v>
      </c>
      <c r="D649" s="35">
        <v>3</v>
      </c>
      <c r="E649" s="35"/>
      <c r="F649" s="35">
        <f>+E649*1.2</f>
        <v>0</v>
      </c>
      <c r="G649" s="35">
        <f>+E649*D649</f>
        <v>0</v>
      </c>
      <c r="H649" s="35">
        <f>+F649*D649</f>
        <v>0</v>
      </c>
      <c r="I649" s="103"/>
    </row>
    <row r="650" spans="1:9">
      <c r="A650" s="32"/>
      <c r="B650" s="33" t="s">
        <v>309</v>
      </c>
      <c r="C650" s="34" t="s">
        <v>136</v>
      </c>
      <c r="D650" s="35">
        <v>3</v>
      </c>
      <c r="E650" s="35"/>
      <c r="F650" s="35">
        <f>+E650*1.2</f>
        <v>0</v>
      </c>
      <c r="G650" s="35">
        <f>+E650*D650</f>
        <v>0</v>
      </c>
      <c r="H650" s="35">
        <f>+F650*D650</f>
        <v>0</v>
      </c>
      <c r="I650" s="103"/>
    </row>
    <row r="651" spans="1:9" ht="25.5">
      <c r="A651" s="32" t="s">
        <v>348</v>
      </c>
      <c r="B651" s="33" t="s">
        <v>310</v>
      </c>
      <c r="C651" s="34"/>
      <c r="D651" s="35"/>
      <c r="E651" s="35"/>
      <c r="F651" s="35"/>
      <c r="G651" s="35"/>
      <c r="H651" s="35"/>
      <c r="I651" s="103"/>
    </row>
    <row r="652" spans="1:9">
      <c r="A652" s="32"/>
      <c r="B652" s="33" t="s">
        <v>311</v>
      </c>
      <c r="C652" s="34" t="s">
        <v>136</v>
      </c>
      <c r="D652" s="35">
        <v>2</v>
      </c>
      <c r="E652" s="35"/>
      <c r="F652" s="35">
        <f>+E652*1.2</f>
        <v>0</v>
      </c>
      <c r="G652" s="35">
        <f>+E652*D652</f>
        <v>0</v>
      </c>
      <c r="H652" s="35">
        <f>+F652*D652</f>
        <v>0</v>
      </c>
      <c r="I652" s="103"/>
    </row>
    <row r="653" spans="1:9" ht="38.25">
      <c r="A653" s="32" t="s">
        <v>349</v>
      </c>
      <c r="B653" s="33" t="s">
        <v>312</v>
      </c>
      <c r="C653" s="34" t="s">
        <v>136</v>
      </c>
      <c r="D653" s="35">
        <v>61</v>
      </c>
      <c r="E653" s="35"/>
      <c r="F653" s="35">
        <f>+E653*1.2</f>
        <v>0</v>
      </c>
      <c r="G653" s="35">
        <f>+E653*D653</f>
        <v>0</v>
      </c>
      <c r="H653" s="35">
        <f>+F653*D653</f>
        <v>0</v>
      </c>
      <c r="I653" s="103"/>
    </row>
    <row r="654" spans="1:9" ht="38.25">
      <c r="A654" s="32" t="s">
        <v>350</v>
      </c>
      <c r="B654" s="33" t="s">
        <v>313</v>
      </c>
      <c r="C654" s="34" t="s">
        <v>464</v>
      </c>
      <c r="D654" s="35">
        <v>2</v>
      </c>
      <c r="E654" s="35"/>
      <c r="F654" s="35">
        <f>+E654*1.2</f>
        <v>0</v>
      </c>
      <c r="G654" s="35">
        <f>+E654*D654</f>
        <v>0</v>
      </c>
      <c r="H654" s="35">
        <f>+F654*D654</f>
        <v>0</v>
      </c>
      <c r="I654" s="103"/>
    </row>
    <row r="655" spans="1:9" ht="25.5">
      <c r="A655" s="32" t="s">
        <v>351</v>
      </c>
      <c r="B655" s="33" t="s">
        <v>314</v>
      </c>
      <c r="C655" s="34"/>
      <c r="D655" s="35"/>
      <c r="E655" s="35"/>
      <c r="F655" s="35"/>
      <c r="G655" s="35"/>
      <c r="H655" s="35"/>
      <c r="I655" s="103"/>
    </row>
    <row r="656" spans="1:9">
      <c r="A656" s="32"/>
      <c r="B656" s="33" t="s">
        <v>304</v>
      </c>
      <c r="C656" s="34" t="s">
        <v>136</v>
      </c>
      <c r="D656" s="35">
        <v>34</v>
      </c>
      <c r="E656" s="35"/>
      <c r="F656" s="35">
        <f t="shared" ref="F656:F662" si="32">+E656*1.2</f>
        <v>0</v>
      </c>
      <c r="G656" s="35">
        <f t="shared" ref="G656:G662" si="33">+E656*D656</f>
        <v>0</v>
      </c>
      <c r="H656" s="35">
        <f t="shared" ref="H656:H662" si="34">+F656*D656</f>
        <v>0</v>
      </c>
      <c r="I656" s="103"/>
    </row>
    <row r="657" spans="1:9">
      <c r="A657" s="32"/>
      <c r="B657" s="33" t="s">
        <v>305</v>
      </c>
      <c r="C657" s="34" t="s">
        <v>136</v>
      </c>
      <c r="D657" s="35">
        <v>8</v>
      </c>
      <c r="E657" s="35"/>
      <c r="F657" s="35">
        <f t="shared" si="32"/>
        <v>0</v>
      </c>
      <c r="G657" s="35">
        <f t="shared" si="33"/>
        <v>0</v>
      </c>
      <c r="H657" s="35">
        <f t="shared" si="34"/>
        <v>0</v>
      </c>
      <c r="I657" s="103"/>
    </row>
    <row r="658" spans="1:9">
      <c r="A658" s="32"/>
      <c r="B658" s="33" t="s">
        <v>129</v>
      </c>
      <c r="C658" s="34" t="s">
        <v>136</v>
      </c>
      <c r="D658" s="35">
        <v>5</v>
      </c>
      <c r="E658" s="35"/>
      <c r="F658" s="35">
        <f t="shared" si="32"/>
        <v>0</v>
      </c>
      <c r="G658" s="35">
        <f t="shared" si="33"/>
        <v>0</v>
      </c>
      <c r="H658" s="35">
        <f t="shared" si="34"/>
        <v>0</v>
      </c>
      <c r="I658" s="103"/>
    </row>
    <row r="659" spans="1:9">
      <c r="A659" s="32"/>
      <c r="B659" s="33" t="s">
        <v>130</v>
      </c>
      <c r="C659" s="34" t="s">
        <v>136</v>
      </c>
      <c r="D659" s="35">
        <v>6</v>
      </c>
      <c r="E659" s="35"/>
      <c r="F659" s="35">
        <f t="shared" si="32"/>
        <v>0</v>
      </c>
      <c r="G659" s="35">
        <f t="shared" si="33"/>
        <v>0</v>
      </c>
      <c r="H659" s="35">
        <f t="shared" si="34"/>
        <v>0</v>
      </c>
      <c r="I659" s="103"/>
    </row>
    <row r="660" spans="1:9">
      <c r="A660" s="32"/>
      <c r="B660" s="33" t="s">
        <v>131</v>
      </c>
      <c r="C660" s="34" t="s">
        <v>136</v>
      </c>
      <c r="D660" s="35">
        <v>6</v>
      </c>
      <c r="E660" s="35"/>
      <c r="F660" s="35">
        <f t="shared" si="32"/>
        <v>0</v>
      </c>
      <c r="G660" s="35">
        <f t="shared" si="33"/>
        <v>0</v>
      </c>
      <c r="H660" s="35">
        <f t="shared" si="34"/>
        <v>0</v>
      </c>
      <c r="I660" s="103"/>
    </row>
    <row r="661" spans="1:9">
      <c r="A661" s="32"/>
      <c r="B661" s="33" t="s">
        <v>240</v>
      </c>
      <c r="C661" s="34" t="s">
        <v>136</v>
      </c>
      <c r="D661" s="35">
        <v>2</v>
      </c>
      <c r="E661" s="35"/>
      <c r="F661" s="35">
        <f t="shared" si="32"/>
        <v>0</v>
      </c>
      <c r="G661" s="35">
        <f t="shared" si="33"/>
        <v>0</v>
      </c>
      <c r="H661" s="35">
        <f t="shared" si="34"/>
        <v>0</v>
      </c>
      <c r="I661" s="103"/>
    </row>
    <row r="662" spans="1:9" ht="76.5">
      <c r="A662" s="32" t="s">
        <v>352</v>
      </c>
      <c r="B662" s="33" t="s">
        <v>315</v>
      </c>
      <c r="C662" s="34" t="s">
        <v>328</v>
      </c>
      <c r="D662" s="35">
        <v>1</v>
      </c>
      <c r="E662" s="35"/>
      <c r="F662" s="35">
        <f t="shared" si="32"/>
        <v>0</v>
      </c>
      <c r="G662" s="35">
        <f t="shared" si="33"/>
        <v>0</v>
      </c>
      <c r="H662" s="35">
        <f t="shared" si="34"/>
        <v>0</v>
      </c>
      <c r="I662" s="103"/>
    </row>
    <row r="663" spans="1:9" ht="25.5">
      <c r="A663" s="32" t="s">
        <v>353</v>
      </c>
      <c r="B663" s="33" t="s">
        <v>316</v>
      </c>
      <c r="C663" s="34"/>
      <c r="D663" s="35"/>
      <c r="E663" s="35"/>
      <c r="F663" s="35"/>
      <c r="G663" s="35"/>
      <c r="H663" s="35"/>
      <c r="I663" s="103"/>
    </row>
    <row r="664" spans="1:9">
      <c r="A664" s="32"/>
      <c r="B664" s="33" t="s">
        <v>706</v>
      </c>
      <c r="C664" s="34" t="s">
        <v>491</v>
      </c>
      <c r="D664" s="35">
        <v>2</v>
      </c>
      <c r="E664" s="35"/>
      <c r="F664" s="35">
        <f>+E664*1.2</f>
        <v>0</v>
      </c>
      <c r="G664" s="35">
        <f>+E664*D664</f>
        <v>0</v>
      </c>
      <c r="H664" s="35">
        <f>+F664*D664</f>
        <v>0</v>
      </c>
      <c r="I664" s="103"/>
    </row>
    <row r="665" spans="1:9">
      <c r="A665" s="32"/>
      <c r="B665" s="33" t="s">
        <v>707</v>
      </c>
      <c r="C665" s="34" t="s">
        <v>491</v>
      </c>
      <c r="D665" s="35">
        <v>1</v>
      </c>
      <c r="E665" s="35"/>
      <c r="F665" s="35">
        <f>+E665*1.2</f>
        <v>0</v>
      </c>
      <c r="G665" s="35">
        <f>+E665*D665</f>
        <v>0</v>
      </c>
      <c r="H665" s="35">
        <f>+F665*D665</f>
        <v>0</v>
      </c>
      <c r="I665" s="103"/>
    </row>
    <row r="666" spans="1:9" ht="51">
      <c r="A666" s="32" t="s">
        <v>354</v>
      </c>
      <c r="B666" s="33" t="s">
        <v>317</v>
      </c>
      <c r="C666" s="34"/>
      <c r="D666" s="35"/>
      <c r="E666" s="35"/>
      <c r="F666" s="35"/>
      <c r="G666" s="35"/>
      <c r="H666" s="35"/>
      <c r="I666" s="103"/>
    </row>
    <row r="667" spans="1:9">
      <c r="A667" s="32"/>
      <c r="B667" s="33" t="s">
        <v>318</v>
      </c>
      <c r="C667" s="34" t="s">
        <v>327</v>
      </c>
      <c r="D667" s="35">
        <v>1</v>
      </c>
      <c r="E667" s="35"/>
      <c r="F667" s="35">
        <f>+E667*1.2</f>
        <v>0</v>
      </c>
      <c r="G667" s="35">
        <f>+E667*D667</f>
        <v>0</v>
      </c>
      <c r="H667" s="35">
        <f>+F667*D667</f>
        <v>0</v>
      </c>
    </row>
    <row r="668" spans="1:9" ht="38.25">
      <c r="A668" s="32" t="s">
        <v>355</v>
      </c>
      <c r="B668" s="33" t="s">
        <v>319</v>
      </c>
      <c r="C668" s="34"/>
      <c r="D668" s="35"/>
      <c r="E668" s="35"/>
      <c r="F668" s="35"/>
      <c r="G668" s="35"/>
      <c r="H668" s="35"/>
    </row>
    <row r="669" spans="1:9">
      <c r="A669" s="32"/>
      <c r="B669" s="33" t="s">
        <v>318</v>
      </c>
      <c r="C669" s="34" t="s">
        <v>327</v>
      </c>
      <c r="D669" s="35">
        <v>1</v>
      </c>
      <c r="E669" s="35"/>
      <c r="F669" s="35">
        <f>+E669*1.2</f>
        <v>0</v>
      </c>
      <c r="G669" s="35">
        <f>+E669*D669</f>
        <v>0</v>
      </c>
      <c r="H669" s="35">
        <f>+F669*D669</f>
        <v>0</v>
      </c>
    </row>
    <row r="670" spans="1:9" ht="38.25">
      <c r="A670" s="32" t="s">
        <v>356</v>
      </c>
      <c r="B670" s="33" t="s">
        <v>320</v>
      </c>
      <c r="C670" s="34" t="s">
        <v>329</v>
      </c>
      <c r="D670" s="35">
        <v>1</v>
      </c>
      <c r="E670" s="35"/>
      <c r="F670" s="35">
        <f>+E670*1.2</f>
        <v>0</v>
      </c>
      <c r="G670" s="35">
        <f>+E670*D670</f>
        <v>0</v>
      </c>
      <c r="H670" s="35">
        <f>+F670*D670</f>
        <v>0</v>
      </c>
    </row>
    <row r="671" spans="1:9" ht="38.25">
      <c r="A671" s="32" t="s">
        <v>357</v>
      </c>
      <c r="B671" s="33" t="s">
        <v>321</v>
      </c>
      <c r="C671" s="34" t="s">
        <v>329</v>
      </c>
      <c r="D671" s="35">
        <v>1</v>
      </c>
      <c r="E671" s="35"/>
      <c r="F671" s="35">
        <f>+E671*1.2</f>
        <v>0</v>
      </c>
      <c r="G671" s="35">
        <f>+E671*D671</f>
        <v>0</v>
      </c>
      <c r="H671" s="35">
        <f>+F671*D671</f>
        <v>0</v>
      </c>
    </row>
    <row r="672" spans="1:9" ht="25.5">
      <c r="A672" s="32" t="s">
        <v>358</v>
      </c>
      <c r="B672" s="33" t="s">
        <v>322</v>
      </c>
      <c r="C672" s="34" t="s">
        <v>329</v>
      </c>
      <c r="D672" s="35">
        <v>1</v>
      </c>
      <c r="E672" s="35"/>
      <c r="F672" s="35">
        <f>+E672*1.2</f>
        <v>0</v>
      </c>
      <c r="G672" s="35">
        <f>+E672*D672</f>
        <v>0</v>
      </c>
      <c r="H672" s="35">
        <f>+F672*D672</f>
        <v>0</v>
      </c>
    </row>
    <row r="673" spans="1:10">
      <c r="A673" s="32" t="s">
        <v>359</v>
      </c>
      <c r="B673" s="33" t="s">
        <v>323</v>
      </c>
      <c r="C673" s="34" t="s">
        <v>329</v>
      </c>
      <c r="D673" s="35">
        <v>1</v>
      </c>
      <c r="E673" s="35"/>
      <c r="F673" s="35">
        <f>+E673*1.2</f>
        <v>0</v>
      </c>
      <c r="G673" s="35">
        <f>+E673*D673</f>
        <v>0</v>
      </c>
      <c r="H673" s="35">
        <f>+F673*D673</f>
        <v>0</v>
      </c>
    </row>
    <row r="674" spans="1:10">
      <c r="A674" s="32" t="s">
        <v>360</v>
      </c>
      <c r="B674" s="33" t="s">
        <v>324</v>
      </c>
      <c r="C674" s="34"/>
      <c r="D674" s="35"/>
      <c r="E674" s="35"/>
      <c r="F674" s="35"/>
      <c r="G674" s="35"/>
      <c r="H674" s="35"/>
    </row>
    <row r="675" spans="1:10">
      <c r="A675" s="32"/>
      <c r="B675" s="33" t="s">
        <v>325</v>
      </c>
      <c r="C675" s="34" t="s">
        <v>137</v>
      </c>
      <c r="D675" s="35">
        <v>2</v>
      </c>
      <c r="E675" s="35"/>
      <c r="F675" s="35">
        <f>+E675*1.2</f>
        <v>0</v>
      </c>
      <c r="G675" s="35">
        <f>+E675*D675</f>
        <v>0</v>
      </c>
      <c r="H675" s="35">
        <f>+F675*D675</f>
        <v>0</v>
      </c>
    </row>
    <row r="676" spans="1:10">
      <c r="A676" s="32"/>
      <c r="B676" s="33" t="s">
        <v>326</v>
      </c>
      <c r="C676" s="34" t="s">
        <v>137</v>
      </c>
      <c r="D676" s="35">
        <v>1</v>
      </c>
      <c r="E676" s="35"/>
      <c r="F676" s="35">
        <f>+E676*1.2</f>
        <v>0</v>
      </c>
      <c r="G676" s="35">
        <f>+E676*D676</f>
        <v>0</v>
      </c>
      <c r="H676" s="35">
        <f>+F676*D676</f>
        <v>0</v>
      </c>
    </row>
    <row r="677" spans="1:10">
      <c r="A677" s="6"/>
      <c r="B677" s="7"/>
      <c r="C677" s="8"/>
      <c r="D677" s="9"/>
      <c r="E677" s="9"/>
      <c r="F677" s="9"/>
      <c r="G677" s="9"/>
      <c r="H677" s="10"/>
    </row>
    <row r="678" spans="1:10">
      <c r="A678" s="115" t="s">
        <v>281</v>
      </c>
      <c r="B678" s="37" t="s">
        <v>361</v>
      </c>
      <c r="C678" s="36"/>
      <c r="D678" s="37"/>
      <c r="E678" s="37"/>
      <c r="F678" s="37"/>
      <c r="G678" s="126">
        <f>SUM(G612:G676)</f>
        <v>0</v>
      </c>
      <c r="H678" s="126">
        <f>SUM(H613:H676)</f>
        <v>0</v>
      </c>
    </row>
    <row r="679" spans="1:10">
      <c r="A679" s="115"/>
      <c r="B679" s="37"/>
      <c r="C679" s="36"/>
      <c r="D679" s="37"/>
      <c r="E679" s="37"/>
      <c r="F679" s="37"/>
      <c r="G679" s="126"/>
      <c r="H679" s="126"/>
    </row>
    <row r="680" spans="1:10">
      <c r="A680" s="115" t="s">
        <v>362</v>
      </c>
      <c r="B680" s="37" t="s">
        <v>363</v>
      </c>
      <c r="C680" s="36"/>
      <c r="D680" s="37"/>
      <c r="E680" s="37"/>
      <c r="F680" s="37"/>
      <c r="G680" s="37"/>
      <c r="H680" s="37"/>
      <c r="I680" s="105"/>
      <c r="J680" s="105"/>
    </row>
    <row r="681" spans="1:10" ht="25.5">
      <c r="A681" s="115" t="s">
        <v>206</v>
      </c>
      <c r="B681" s="37" t="s">
        <v>364</v>
      </c>
      <c r="C681" s="36"/>
      <c r="D681" s="37"/>
      <c r="E681" s="37"/>
      <c r="F681" s="37"/>
      <c r="G681" s="37"/>
      <c r="H681" s="37"/>
      <c r="I681" s="105"/>
      <c r="J681" s="105"/>
    </row>
    <row r="682" spans="1:10" s="102" customFormat="1" ht="38.25">
      <c r="A682" s="32" t="s">
        <v>375</v>
      </c>
      <c r="B682" s="33" t="s">
        <v>365</v>
      </c>
      <c r="C682" s="34" t="s">
        <v>136</v>
      </c>
      <c r="D682" s="35">
        <v>41</v>
      </c>
      <c r="E682" s="69"/>
      <c r="F682" s="69"/>
      <c r="G682" s="69"/>
      <c r="H682" s="69"/>
    </row>
    <row r="683" spans="1:10" s="102" customFormat="1" ht="38.25">
      <c r="A683" s="32" t="s">
        <v>376</v>
      </c>
      <c r="B683" s="33" t="s">
        <v>389</v>
      </c>
      <c r="C683" s="34" t="s">
        <v>137</v>
      </c>
      <c r="D683" s="35">
        <v>0</v>
      </c>
      <c r="E683" s="69"/>
      <c r="F683" s="69"/>
      <c r="G683" s="69"/>
      <c r="H683" s="69"/>
    </row>
    <row r="684" spans="1:10" s="102" customFormat="1" ht="38.25">
      <c r="A684" s="32" t="s">
        <v>377</v>
      </c>
      <c r="B684" s="33" t="s">
        <v>366</v>
      </c>
      <c r="C684" s="34" t="s">
        <v>136</v>
      </c>
      <c r="D684" s="35">
        <v>1</v>
      </c>
      <c r="E684" s="69"/>
      <c r="F684" s="69"/>
      <c r="G684" s="69"/>
      <c r="H684" s="69"/>
    </row>
    <row r="685" spans="1:10" s="102" customFormat="1" ht="38.25">
      <c r="A685" s="32" t="s">
        <v>378</v>
      </c>
      <c r="B685" s="33" t="s">
        <v>367</v>
      </c>
      <c r="C685" s="34" t="s">
        <v>136</v>
      </c>
      <c r="D685" s="35">
        <v>2</v>
      </c>
      <c r="E685" s="69"/>
      <c r="F685" s="69"/>
      <c r="G685" s="69"/>
      <c r="H685" s="69"/>
    </row>
    <row r="686" spans="1:10" s="102" customFormat="1" ht="25.5">
      <c r="A686" s="32" t="s">
        <v>379</v>
      </c>
      <c r="B686" s="33" t="s">
        <v>368</v>
      </c>
      <c r="C686" s="34" t="s">
        <v>137</v>
      </c>
      <c r="D686" s="35">
        <v>1</v>
      </c>
      <c r="E686" s="69"/>
      <c r="F686" s="69"/>
      <c r="G686" s="69"/>
      <c r="H686" s="69"/>
    </row>
    <row r="687" spans="1:10" s="102" customFormat="1" ht="25.5">
      <c r="A687" s="32" t="s">
        <v>380</v>
      </c>
      <c r="B687" s="33" t="s">
        <v>369</v>
      </c>
      <c r="C687" s="34" t="s">
        <v>139</v>
      </c>
      <c r="D687" s="35">
        <v>1</v>
      </c>
      <c r="E687" s="69"/>
      <c r="F687" s="69"/>
      <c r="G687" s="69"/>
      <c r="H687" s="69"/>
    </row>
    <row r="688" spans="1:10" s="102" customFormat="1" ht="51">
      <c r="A688" s="32" t="s">
        <v>381</v>
      </c>
      <c r="B688" s="33" t="s">
        <v>388</v>
      </c>
      <c r="C688" s="34" t="s">
        <v>136</v>
      </c>
      <c r="D688" s="35">
        <v>2</v>
      </c>
      <c r="E688" s="69"/>
      <c r="F688" s="69"/>
      <c r="G688" s="69"/>
      <c r="H688" s="69"/>
    </row>
    <row r="689" spans="1:10" s="102" customFormat="1">
      <c r="A689" s="32" t="s">
        <v>382</v>
      </c>
      <c r="B689" s="33" t="s">
        <v>465</v>
      </c>
      <c r="C689" s="34" t="s">
        <v>135</v>
      </c>
      <c r="D689" s="35">
        <v>19.7</v>
      </c>
      <c r="E689" s="69"/>
      <c r="F689" s="69"/>
      <c r="G689" s="69"/>
      <c r="H689" s="69"/>
    </row>
    <row r="690" spans="1:10" s="102" customFormat="1" ht="25.5">
      <c r="A690" s="32" t="s">
        <v>383</v>
      </c>
      <c r="B690" s="33" t="s">
        <v>370</v>
      </c>
      <c r="C690" s="34" t="s">
        <v>136</v>
      </c>
      <c r="D690" s="35">
        <v>41</v>
      </c>
      <c r="E690" s="69"/>
      <c r="F690" s="69"/>
      <c r="G690" s="69"/>
      <c r="H690" s="69"/>
    </row>
    <row r="691" spans="1:10" s="102" customFormat="1" ht="38.25">
      <c r="A691" s="32" t="s">
        <v>384</v>
      </c>
      <c r="B691" s="33" t="s">
        <v>371</v>
      </c>
      <c r="C691" s="34" t="s">
        <v>136</v>
      </c>
      <c r="D691" s="35">
        <v>41</v>
      </c>
      <c r="E691" s="69"/>
      <c r="F691" s="69"/>
      <c r="G691" s="69"/>
      <c r="H691" s="69"/>
    </row>
    <row r="692" spans="1:10" s="102" customFormat="1" ht="25.5">
      <c r="A692" s="32" t="s">
        <v>385</v>
      </c>
      <c r="B692" s="33" t="s">
        <v>372</v>
      </c>
      <c r="C692" s="34" t="s">
        <v>136</v>
      </c>
      <c r="D692" s="35">
        <v>19</v>
      </c>
      <c r="E692" s="69"/>
      <c r="F692" s="69"/>
      <c r="G692" s="69"/>
      <c r="H692" s="69"/>
    </row>
    <row r="693" spans="1:10" s="102" customFormat="1" ht="25.5">
      <c r="A693" s="32" t="s">
        <v>386</v>
      </c>
      <c r="B693" s="33" t="s">
        <v>373</v>
      </c>
      <c r="C693" s="34" t="s">
        <v>137</v>
      </c>
      <c r="D693" s="35">
        <v>1</v>
      </c>
      <c r="E693" s="69"/>
      <c r="F693" s="69"/>
      <c r="G693" s="69"/>
      <c r="H693" s="69"/>
    </row>
    <row r="694" spans="1:10" s="102" customFormat="1" ht="25.5">
      <c r="A694" s="32" t="s">
        <v>387</v>
      </c>
      <c r="B694" s="33" t="s">
        <v>374</v>
      </c>
      <c r="C694" s="34" t="s">
        <v>137</v>
      </c>
      <c r="D694" s="35">
        <v>1</v>
      </c>
      <c r="E694" s="69"/>
      <c r="F694" s="69"/>
      <c r="G694" s="69"/>
      <c r="H694" s="69"/>
    </row>
    <row r="695" spans="1:10">
      <c r="A695" s="32"/>
      <c r="B695" s="37" t="s">
        <v>413</v>
      </c>
      <c r="C695" s="34" t="s">
        <v>414</v>
      </c>
      <c r="D695" s="35">
        <v>1</v>
      </c>
      <c r="E695" s="10"/>
      <c r="F695" s="10">
        <f>+E695*1.2</f>
        <v>0</v>
      </c>
      <c r="G695" s="10">
        <f>+D695*E695</f>
        <v>0</v>
      </c>
      <c r="H695" s="10">
        <f>+D695*F695</f>
        <v>0</v>
      </c>
    </row>
    <row r="696" spans="1:10">
      <c r="A696" s="6"/>
      <c r="B696" s="7"/>
      <c r="C696" s="8"/>
      <c r="D696" s="9"/>
      <c r="E696" s="9"/>
      <c r="F696" s="9"/>
      <c r="G696" s="9"/>
      <c r="H696" s="10"/>
    </row>
    <row r="697" spans="1:10">
      <c r="A697" s="115" t="s">
        <v>206</v>
      </c>
      <c r="B697" s="37" t="s">
        <v>390</v>
      </c>
      <c r="C697" s="36"/>
      <c r="D697" s="37"/>
      <c r="E697" s="37"/>
      <c r="F697" s="37"/>
      <c r="G697" s="126">
        <f>SUM(G682:G695)</f>
        <v>0</v>
      </c>
      <c r="H697" s="126">
        <f>+G697*1.2</f>
        <v>0</v>
      </c>
    </row>
    <row r="698" spans="1:10">
      <c r="A698" s="6"/>
      <c r="B698" s="7"/>
      <c r="C698" s="8"/>
      <c r="D698" s="9"/>
      <c r="E698" s="9"/>
      <c r="F698" s="9"/>
      <c r="G698" s="9"/>
      <c r="H698" s="10"/>
    </row>
    <row r="699" spans="1:10" ht="25.5">
      <c r="A699" s="115" t="s">
        <v>236</v>
      </c>
      <c r="B699" s="37" t="s">
        <v>391</v>
      </c>
      <c r="C699" s="36"/>
      <c r="D699" s="37"/>
      <c r="E699" s="37"/>
      <c r="F699" s="37"/>
      <c r="G699" s="37"/>
      <c r="H699" s="37"/>
      <c r="I699" s="105"/>
      <c r="J699" s="105"/>
    </row>
    <row r="700" spans="1:10" ht="51">
      <c r="A700" s="32" t="s">
        <v>392</v>
      </c>
      <c r="B700" s="33" t="s">
        <v>708</v>
      </c>
      <c r="C700" s="34" t="s">
        <v>138</v>
      </c>
      <c r="D700" s="35">
        <v>1</v>
      </c>
      <c r="E700" s="35"/>
      <c r="F700" s="35">
        <f>+E700*1.2</f>
        <v>0</v>
      </c>
      <c r="G700" s="35">
        <f>+E700*D700</f>
        <v>0</v>
      </c>
      <c r="H700" s="35">
        <f>+F700*D700</f>
        <v>0</v>
      </c>
    </row>
    <row r="701" spans="1:10">
      <c r="A701" s="6"/>
      <c r="B701" s="7"/>
      <c r="C701" s="8"/>
      <c r="D701" s="9"/>
      <c r="E701" s="9"/>
      <c r="F701" s="9"/>
      <c r="G701" s="9"/>
      <c r="H701" s="10"/>
    </row>
    <row r="702" spans="1:10">
      <c r="A702" s="115" t="s">
        <v>236</v>
      </c>
      <c r="B702" s="37" t="s">
        <v>393</v>
      </c>
      <c r="C702" s="36"/>
      <c r="D702" s="37"/>
      <c r="E702" s="37"/>
      <c r="F702" s="37"/>
      <c r="G702" s="126">
        <f>SUM(G700:G701)</f>
        <v>0</v>
      </c>
      <c r="H702" s="126">
        <f>SUM(H700:H701)</f>
        <v>0</v>
      </c>
    </row>
    <row r="703" spans="1:10">
      <c r="A703" s="6"/>
      <c r="B703" s="7"/>
      <c r="C703" s="8"/>
      <c r="D703" s="9"/>
      <c r="E703" s="9"/>
      <c r="F703" s="9"/>
      <c r="G703" s="9"/>
      <c r="H703" s="10"/>
    </row>
    <row r="704" spans="1:10" ht="25.5">
      <c r="A704" s="115" t="s">
        <v>256</v>
      </c>
      <c r="B704" s="37" t="s">
        <v>394</v>
      </c>
      <c r="C704" s="34"/>
      <c r="D704" s="33"/>
      <c r="E704" s="33"/>
      <c r="F704" s="33"/>
      <c r="G704" s="33"/>
      <c r="H704" s="33"/>
      <c r="I704" s="128"/>
      <c r="J704" s="128"/>
    </row>
    <row r="705" spans="1:8">
      <c r="A705" s="6"/>
      <c r="B705" s="7"/>
      <c r="C705" s="8"/>
      <c r="D705" s="9"/>
      <c r="E705" s="9"/>
      <c r="F705" s="9"/>
      <c r="G705" s="9"/>
      <c r="H705" s="10"/>
    </row>
    <row r="706" spans="1:8" ht="25.5">
      <c r="A706" s="6"/>
      <c r="B706" s="33" t="s">
        <v>395</v>
      </c>
      <c r="C706" s="70"/>
      <c r="D706" s="71"/>
      <c r="E706" s="9"/>
      <c r="F706" s="9"/>
      <c r="G706" s="9"/>
      <c r="H706" s="10"/>
    </row>
    <row r="707" spans="1:8">
      <c r="A707" s="6"/>
      <c r="B707" s="33" t="s">
        <v>396</v>
      </c>
      <c r="C707" s="34" t="s">
        <v>136</v>
      </c>
      <c r="D707" s="35">
        <v>1</v>
      </c>
      <c r="E707" s="69"/>
      <c r="F707" s="69"/>
      <c r="G707" s="69"/>
      <c r="H707" s="69"/>
    </row>
    <row r="708" spans="1:8">
      <c r="A708" s="6"/>
      <c r="B708" s="33" t="s">
        <v>397</v>
      </c>
      <c r="C708" s="34" t="s">
        <v>136</v>
      </c>
      <c r="D708" s="35">
        <v>6</v>
      </c>
      <c r="E708" s="69"/>
      <c r="F708" s="69"/>
      <c r="G708" s="69"/>
      <c r="H708" s="69"/>
    </row>
    <row r="709" spans="1:8">
      <c r="A709" s="6"/>
      <c r="B709" s="33" t="s">
        <v>398</v>
      </c>
      <c r="C709" s="34" t="s">
        <v>136</v>
      </c>
      <c r="D709" s="35">
        <v>0</v>
      </c>
      <c r="E709" s="69"/>
      <c r="F709" s="69"/>
      <c r="G709" s="69"/>
      <c r="H709" s="69"/>
    </row>
    <row r="710" spans="1:8">
      <c r="A710" s="6"/>
      <c r="B710" s="33" t="s">
        <v>399</v>
      </c>
      <c r="C710" s="34" t="s">
        <v>136</v>
      </c>
      <c r="D710" s="35">
        <v>0</v>
      </c>
      <c r="E710" s="69"/>
      <c r="F710" s="69"/>
      <c r="G710" s="69"/>
      <c r="H710" s="69"/>
    </row>
    <row r="711" spans="1:8">
      <c r="A711" s="6"/>
      <c r="B711" s="33" t="s">
        <v>400</v>
      </c>
      <c r="C711" s="34" t="s">
        <v>136</v>
      </c>
      <c r="D711" s="35">
        <v>0</v>
      </c>
      <c r="E711" s="69"/>
      <c r="F711" s="69"/>
      <c r="G711" s="69"/>
      <c r="H711" s="69"/>
    </row>
    <row r="712" spans="1:8" ht="25.5">
      <c r="A712" s="6"/>
      <c r="B712" s="33" t="s">
        <v>401</v>
      </c>
      <c r="C712" s="34" t="s">
        <v>137</v>
      </c>
      <c r="D712" s="35">
        <v>2</v>
      </c>
      <c r="E712" s="69"/>
      <c r="F712" s="69"/>
      <c r="G712" s="69"/>
      <c r="H712" s="69"/>
    </row>
    <row r="713" spans="1:8" ht="25.5">
      <c r="A713" s="6"/>
      <c r="B713" s="33" t="s">
        <v>402</v>
      </c>
      <c r="C713" s="34" t="s">
        <v>137</v>
      </c>
      <c r="D713" s="35">
        <v>6</v>
      </c>
      <c r="E713" s="69"/>
      <c r="F713" s="69"/>
      <c r="G713" s="69"/>
      <c r="H713" s="69"/>
    </row>
    <row r="714" spans="1:8" ht="25.5">
      <c r="A714" s="6"/>
      <c r="B714" s="33" t="s">
        <v>403</v>
      </c>
      <c r="C714" s="34"/>
      <c r="D714" s="35"/>
      <c r="E714" s="69"/>
      <c r="F714" s="69"/>
      <c r="G714" s="69"/>
      <c r="H714" s="69"/>
    </row>
    <row r="715" spans="1:8">
      <c r="A715" s="6"/>
      <c r="B715" s="33" t="s">
        <v>404</v>
      </c>
      <c r="C715" s="34" t="s">
        <v>137</v>
      </c>
      <c r="D715" s="35">
        <v>2</v>
      </c>
      <c r="E715" s="69"/>
      <c r="F715" s="69"/>
      <c r="G715" s="69"/>
      <c r="H715" s="69"/>
    </row>
    <row r="716" spans="1:8">
      <c r="A716" s="6"/>
      <c r="B716" s="33" t="s">
        <v>405</v>
      </c>
      <c r="C716" s="34" t="s">
        <v>137</v>
      </c>
      <c r="D716" s="35">
        <v>1</v>
      </c>
      <c r="E716" s="69"/>
      <c r="F716" s="69"/>
      <c r="G716" s="69"/>
      <c r="H716" s="69"/>
    </row>
    <row r="717" spans="1:8">
      <c r="A717" s="6"/>
      <c r="B717" s="33" t="s">
        <v>406</v>
      </c>
      <c r="C717" s="34" t="s">
        <v>137</v>
      </c>
      <c r="D717" s="35">
        <v>0</v>
      </c>
      <c r="E717" s="69"/>
      <c r="F717" s="69"/>
      <c r="G717" s="69"/>
      <c r="H717" s="69"/>
    </row>
    <row r="718" spans="1:8">
      <c r="A718" s="6"/>
      <c r="B718" s="33" t="s">
        <v>407</v>
      </c>
      <c r="C718" s="34" t="s">
        <v>137</v>
      </c>
      <c r="D718" s="35">
        <v>0</v>
      </c>
      <c r="E718" s="69"/>
      <c r="F718" s="69"/>
      <c r="G718" s="69"/>
      <c r="H718" s="69"/>
    </row>
    <row r="719" spans="1:8">
      <c r="A719" s="6"/>
      <c r="B719" s="33" t="s">
        <v>407</v>
      </c>
      <c r="C719" s="34" t="s">
        <v>137</v>
      </c>
      <c r="D719" s="35">
        <v>0</v>
      </c>
      <c r="E719" s="69"/>
      <c r="F719" s="69"/>
      <c r="G719" s="69"/>
      <c r="H719" s="69"/>
    </row>
    <row r="720" spans="1:8" ht="38.25">
      <c r="A720" s="6"/>
      <c r="B720" s="33" t="s">
        <v>408</v>
      </c>
      <c r="C720" s="34" t="s">
        <v>137</v>
      </c>
      <c r="D720" s="35">
        <v>0</v>
      </c>
      <c r="E720" s="69"/>
      <c r="F720" s="69"/>
      <c r="G720" s="69"/>
      <c r="H720" s="69"/>
    </row>
    <row r="721" spans="1:10" ht="25.5">
      <c r="A721" s="6"/>
      <c r="B721" s="33" t="s">
        <v>409</v>
      </c>
      <c r="C721" s="34" t="s">
        <v>137</v>
      </c>
      <c r="D721" s="35">
        <v>1</v>
      </c>
      <c r="E721" s="69"/>
      <c r="F721" s="69"/>
      <c r="G721" s="69"/>
      <c r="H721" s="69"/>
    </row>
    <row r="722" spans="1:10" ht="25.5">
      <c r="A722" s="6"/>
      <c r="B722" s="33" t="s">
        <v>410</v>
      </c>
      <c r="C722" s="34" t="s">
        <v>139</v>
      </c>
      <c r="D722" s="35">
        <v>1</v>
      </c>
      <c r="E722" s="69"/>
      <c r="F722" s="69"/>
      <c r="G722" s="69"/>
      <c r="H722" s="69"/>
    </row>
    <row r="723" spans="1:10" ht="38.25">
      <c r="A723" s="6"/>
      <c r="B723" s="33" t="s">
        <v>411</v>
      </c>
      <c r="C723" s="34" t="s">
        <v>139</v>
      </c>
      <c r="D723" s="35">
        <v>1</v>
      </c>
      <c r="E723" s="69"/>
      <c r="F723" s="69"/>
      <c r="G723" s="69"/>
      <c r="H723" s="69"/>
    </row>
    <row r="724" spans="1:10" ht="25.5">
      <c r="A724" s="6"/>
      <c r="B724" s="33" t="s">
        <v>412</v>
      </c>
      <c r="C724" s="34" t="s">
        <v>139</v>
      </c>
      <c r="D724" s="35">
        <v>1</v>
      </c>
      <c r="E724" s="69"/>
      <c r="F724" s="69"/>
      <c r="G724" s="69"/>
      <c r="H724" s="69"/>
    </row>
    <row r="725" spans="1:10">
      <c r="A725" s="6"/>
      <c r="B725" s="37" t="s">
        <v>413</v>
      </c>
      <c r="C725" s="8" t="s">
        <v>414</v>
      </c>
      <c r="D725" s="35">
        <v>1</v>
      </c>
      <c r="E725" s="35"/>
      <c r="F725" s="35">
        <f>+E725*1.2</f>
        <v>0</v>
      </c>
      <c r="G725" s="35">
        <f>+E725*D725</f>
        <v>0</v>
      </c>
      <c r="H725" s="35">
        <f>+F725*D725</f>
        <v>0</v>
      </c>
    </row>
    <row r="726" spans="1:10">
      <c r="A726" s="6"/>
      <c r="B726" s="7"/>
      <c r="C726" s="8"/>
      <c r="D726" s="9"/>
      <c r="E726" s="9"/>
      <c r="F726" s="9"/>
      <c r="G726" s="9"/>
      <c r="H726" s="10"/>
    </row>
    <row r="727" spans="1:10">
      <c r="A727" s="115" t="s">
        <v>256</v>
      </c>
      <c r="B727" s="37" t="s">
        <v>415</v>
      </c>
      <c r="C727" s="36"/>
      <c r="D727" s="37"/>
      <c r="E727" s="37"/>
      <c r="F727" s="37"/>
      <c r="G727" s="126">
        <f>+G725</f>
        <v>0</v>
      </c>
      <c r="H727" s="126">
        <f>+H725</f>
        <v>0</v>
      </c>
    </row>
    <row r="728" spans="1:10">
      <c r="A728" s="6"/>
      <c r="B728" s="7"/>
      <c r="C728" s="8"/>
      <c r="D728" s="9"/>
      <c r="E728" s="9"/>
      <c r="F728" s="9"/>
      <c r="G728" s="9"/>
      <c r="H728" s="10"/>
    </row>
    <row r="729" spans="1:10">
      <c r="A729" s="115" t="s">
        <v>362</v>
      </c>
      <c r="B729" s="37" t="s">
        <v>416</v>
      </c>
      <c r="C729" s="36"/>
      <c r="D729" s="37"/>
      <c r="E729" s="37"/>
      <c r="F729" s="37"/>
      <c r="G729" s="126">
        <f>+G727+G702+G697</f>
        <v>0</v>
      </c>
      <c r="H729" s="126">
        <f>+H727+H702+H697</f>
        <v>0</v>
      </c>
    </row>
    <row r="730" spans="1:10">
      <c r="A730" s="115"/>
      <c r="B730" s="37"/>
      <c r="C730" s="36"/>
      <c r="D730" s="37"/>
      <c r="E730" s="37"/>
      <c r="F730" s="37"/>
      <c r="G730" s="126"/>
      <c r="H730" s="126"/>
    </row>
    <row r="731" spans="1:10">
      <c r="A731" s="6"/>
      <c r="B731" s="7"/>
      <c r="C731" s="8"/>
      <c r="D731" s="9"/>
      <c r="E731" s="9"/>
      <c r="F731" s="9"/>
      <c r="G731" s="9"/>
      <c r="H731" s="10"/>
    </row>
    <row r="732" spans="1:10">
      <c r="A732" s="115" t="s">
        <v>417</v>
      </c>
      <c r="B732" s="37" t="s">
        <v>418</v>
      </c>
      <c r="C732" s="36"/>
      <c r="D732" s="37"/>
      <c r="E732" s="37"/>
      <c r="F732" s="37"/>
      <c r="G732" s="37"/>
      <c r="H732" s="37"/>
      <c r="I732" s="105"/>
      <c r="J732" s="105"/>
    </row>
    <row r="733" spans="1:10">
      <c r="A733" s="32"/>
      <c r="B733" s="33"/>
      <c r="C733" s="34"/>
      <c r="D733" s="33"/>
      <c r="E733" s="33"/>
      <c r="F733" s="33"/>
      <c r="G733" s="33"/>
      <c r="H733" s="33"/>
      <c r="I733" s="127"/>
      <c r="J733" s="127"/>
    </row>
    <row r="734" spans="1:10">
      <c r="A734" s="115" t="s">
        <v>206</v>
      </c>
      <c r="B734" s="37" t="s">
        <v>419</v>
      </c>
      <c r="C734" s="34"/>
      <c r="D734" s="33"/>
      <c r="E734" s="33"/>
      <c r="F734" s="33"/>
      <c r="G734" s="33"/>
      <c r="H734" s="33"/>
      <c r="I734" s="124"/>
      <c r="J734" s="124"/>
    </row>
    <row r="735" spans="1:10">
      <c r="A735" s="6"/>
      <c r="B735" s="7"/>
      <c r="C735" s="8"/>
      <c r="D735" s="9"/>
      <c r="E735" s="9"/>
      <c r="F735" s="9"/>
      <c r="G735" s="9"/>
      <c r="H735" s="10"/>
    </row>
    <row r="736" spans="1:10" ht="76.5">
      <c r="A736" s="32" t="s">
        <v>427</v>
      </c>
      <c r="B736" s="33" t="s">
        <v>466</v>
      </c>
      <c r="C736" s="34" t="s">
        <v>137</v>
      </c>
      <c r="D736" s="35">
        <v>1</v>
      </c>
      <c r="E736" s="35"/>
      <c r="F736" s="35">
        <f>+E736*1.2</f>
        <v>0</v>
      </c>
      <c r="G736" s="35">
        <f>+E736*D736</f>
        <v>0</v>
      </c>
      <c r="H736" s="35">
        <f>+F736*D736</f>
        <v>0</v>
      </c>
    </row>
    <row r="737" spans="1:8" ht="38.25">
      <c r="A737" s="32" t="s">
        <v>428</v>
      </c>
      <c r="B737" s="33" t="s">
        <v>420</v>
      </c>
      <c r="C737" s="34"/>
      <c r="D737" s="35"/>
      <c r="E737" s="35"/>
      <c r="F737" s="35"/>
      <c r="G737" s="35"/>
      <c r="H737" s="35"/>
    </row>
    <row r="738" spans="1:8">
      <c r="A738" s="32"/>
      <c r="B738" s="33" t="s">
        <v>421</v>
      </c>
      <c r="C738" s="34" t="s">
        <v>136</v>
      </c>
      <c r="D738" s="35">
        <v>17</v>
      </c>
      <c r="E738" s="35"/>
      <c r="F738" s="35">
        <f t="shared" ref="F738:F747" si="35">+E738*1.2</f>
        <v>0</v>
      </c>
      <c r="G738" s="35">
        <f>+E738*D738</f>
        <v>0</v>
      </c>
      <c r="H738" s="35">
        <f>+F738*D738</f>
        <v>0</v>
      </c>
    </row>
    <row r="739" spans="1:8">
      <c r="A739" s="32"/>
      <c r="B739" s="33" t="s">
        <v>422</v>
      </c>
      <c r="C739" s="34" t="s">
        <v>136</v>
      </c>
      <c r="D739" s="35">
        <v>23</v>
      </c>
      <c r="E739" s="35"/>
      <c r="F739" s="35">
        <f t="shared" si="35"/>
        <v>0</v>
      </c>
      <c r="G739" s="35">
        <f>+E739*D739</f>
        <v>0</v>
      </c>
      <c r="H739" s="35">
        <f>+F739*D739</f>
        <v>0</v>
      </c>
    </row>
    <row r="740" spans="1:8" ht="51">
      <c r="A740" s="32" t="s">
        <v>429</v>
      </c>
      <c r="B740" s="33" t="s">
        <v>423</v>
      </c>
      <c r="C740" s="34"/>
      <c r="D740" s="35"/>
      <c r="E740" s="35"/>
      <c r="F740" s="35"/>
      <c r="G740" s="35"/>
      <c r="H740" s="35"/>
    </row>
    <row r="741" spans="1:8">
      <c r="A741" s="32"/>
      <c r="B741" s="33" t="s">
        <v>421</v>
      </c>
      <c r="C741" s="34" t="s">
        <v>136</v>
      </c>
      <c r="D741" s="35">
        <v>4</v>
      </c>
      <c r="E741" s="35"/>
      <c r="F741" s="35">
        <f t="shared" si="35"/>
        <v>0</v>
      </c>
      <c r="G741" s="35">
        <f t="shared" ref="G741:G747" si="36">+E741*D741</f>
        <v>0</v>
      </c>
      <c r="H741" s="35">
        <f t="shared" ref="H741:H747" si="37">+F741*D741</f>
        <v>0</v>
      </c>
    </row>
    <row r="742" spans="1:8">
      <c r="A742" s="32"/>
      <c r="B742" s="33" t="s">
        <v>422</v>
      </c>
      <c r="C742" s="34" t="s">
        <v>136</v>
      </c>
      <c r="D742" s="35">
        <v>2</v>
      </c>
      <c r="E742" s="35"/>
      <c r="F742" s="35">
        <f t="shared" si="35"/>
        <v>0</v>
      </c>
      <c r="G742" s="35">
        <f t="shared" si="36"/>
        <v>0</v>
      </c>
      <c r="H742" s="35">
        <f t="shared" si="37"/>
        <v>0</v>
      </c>
    </row>
    <row r="743" spans="1:8" ht="38.25">
      <c r="A743" s="32" t="s">
        <v>430</v>
      </c>
      <c r="B743" s="33" t="s">
        <v>424</v>
      </c>
      <c r="C743" s="34" t="s">
        <v>13</v>
      </c>
      <c r="D743" s="35">
        <v>145</v>
      </c>
      <c r="E743" s="35"/>
      <c r="F743" s="35">
        <f t="shared" si="35"/>
        <v>0</v>
      </c>
      <c r="G743" s="35">
        <f t="shared" si="36"/>
        <v>0</v>
      </c>
      <c r="H743" s="35">
        <f t="shared" si="37"/>
        <v>0</v>
      </c>
    </row>
    <row r="744" spans="1:8" ht="63.75">
      <c r="A744" s="32" t="s">
        <v>431</v>
      </c>
      <c r="B744" s="33" t="s">
        <v>711</v>
      </c>
      <c r="C744" s="34" t="s">
        <v>137</v>
      </c>
      <c r="D744" s="35">
        <v>4</v>
      </c>
      <c r="E744" s="35"/>
      <c r="F744" s="35">
        <f t="shared" si="35"/>
        <v>0</v>
      </c>
      <c r="G744" s="35">
        <f t="shared" si="36"/>
        <v>0</v>
      </c>
      <c r="H744" s="35">
        <f t="shared" si="37"/>
        <v>0</v>
      </c>
    </row>
    <row r="745" spans="1:8" ht="63.75">
      <c r="A745" s="32" t="s">
        <v>432</v>
      </c>
      <c r="B745" s="33" t="s">
        <v>712</v>
      </c>
      <c r="C745" s="34" t="s">
        <v>138</v>
      </c>
      <c r="D745" s="35">
        <v>1</v>
      </c>
      <c r="E745" s="35"/>
      <c r="F745" s="35">
        <f t="shared" si="35"/>
        <v>0</v>
      </c>
      <c r="G745" s="35">
        <f t="shared" si="36"/>
        <v>0</v>
      </c>
      <c r="H745" s="35">
        <f t="shared" si="37"/>
        <v>0</v>
      </c>
    </row>
    <row r="746" spans="1:8" ht="25.5">
      <c r="A746" s="32" t="s">
        <v>433</v>
      </c>
      <c r="B746" s="33" t="s">
        <v>425</v>
      </c>
      <c r="C746" s="34" t="s">
        <v>137</v>
      </c>
      <c r="D746" s="35">
        <v>2</v>
      </c>
      <c r="E746" s="35"/>
      <c r="F746" s="35">
        <f t="shared" si="35"/>
        <v>0</v>
      </c>
      <c r="G746" s="35">
        <f t="shared" si="36"/>
        <v>0</v>
      </c>
      <c r="H746" s="35">
        <f t="shared" si="37"/>
        <v>0</v>
      </c>
    </row>
    <row r="747" spans="1:8" ht="25.5">
      <c r="A747" s="32" t="s">
        <v>434</v>
      </c>
      <c r="B747" s="33" t="s">
        <v>426</v>
      </c>
      <c r="C747" s="34" t="s">
        <v>139</v>
      </c>
      <c r="D747" s="35">
        <v>1</v>
      </c>
      <c r="E747" s="35"/>
      <c r="F747" s="35">
        <f t="shared" si="35"/>
        <v>0</v>
      </c>
      <c r="G747" s="35">
        <f t="shared" si="36"/>
        <v>0</v>
      </c>
      <c r="H747" s="35">
        <f t="shared" si="37"/>
        <v>0</v>
      </c>
    </row>
    <row r="748" spans="1:8">
      <c r="A748" s="6"/>
      <c r="B748" s="7"/>
      <c r="C748" s="8"/>
      <c r="D748" s="9"/>
      <c r="E748" s="9"/>
      <c r="F748" s="9"/>
      <c r="G748" s="9"/>
      <c r="H748" s="10"/>
    </row>
    <row r="749" spans="1:8">
      <c r="A749" s="115" t="s">
        <v>206</v>
      </c>
      <c r="B749" s="37" t="s">
        <v>435</v>
      </c>
      <c r="C749" s="36"/>
      <c r="D749" s="37"/>
      <c r="E749" s="37"/>
      <c r="F749" s="37"/>
      <c r="G749" s="126">
        <f>SUM(G736:G748)</f>
        <v>0</v>
      </c>
      <c r="H749" s="126">
        <f>SUM(H736:H747)</f>
        <v>0</v>
      </c>
    </row>
    <row r="750" spans="1:8">
      <c r="A750" s="6"/>
      <c r="B750" s="7"/>
      <c r="C750" s="8"/>
      <c r="D750" s="9"/>
      <c r="E750" s="9"/>
      <c r="F750" s="9"/>
      <c r="G750" s="9"/>
      <c r="H750" s="10"/>
    </row>
    <row r="751" spans="1:8">
      <c r="A751" s="115" t="s">
        <v>417</v>
      </c>
      <c r="B751" s="37" t="s">
        <v>436</v>
      </c>
      <c r="C751" s="36"/>
      <c r="D751" s="37"/>
      <c r="E751" s="37"/>
      <c r="F751" s="37"/>
      <c r="G751" s="126">
        <f>+G749</f>
        <v>0</v>
      </c>
      <c r="H751" s="126">
        <f>+H749</f>
        <v>0</v>
      </c>
    </row>
    <row r="752" spans="1:8">
      <c r="A752" s="115"/>
      <c r="B752" s="37"/>
      <c r="C752" s="36"/>
      <c r="D752" s="37"/>
      <c r="E752" s="37"/>
      <c r="F752" s="37"/>
      <c r="G752" s="126"/>
      <c r="H752" s="126"/>
    </row>
    <row r="753" spans="1:10">
      <c r="A753" s="6"/>
      <c r="B753" s="7"/>
      <c r="C753" s="8"/>
      <c r="D753" s="9"/>
      <c r="E753" s="9"/>
      <c r="F753" s="9"/>
      <c r="G753" s="9"/>
      <c r="H753" s="10"/>
    </row>
    <row r="754" spans="1:10">
      <c r="A754" s="115" t="s">
        <v>437</v>
      </c>
      <c r="B754" s="37" t="s">
        <v>438</v>
      </c>
      <c r="C754" s="36"/>
      <c r="D754" s="37"/>
      <c r="E754" s="37"/>
      <c r="F754" s="37"/>
      <c r="G754" s="37"/>
      <c r="H754" s="37"/>
      <c r="I754" s="105"/>
      <c r="J754" s="105"/>
    </row>
    <row r="755" spans="1:10">
      <c r="A755" s="6"/>
      <c r="B755" s="7"/>
      <c r="C755" s="8"/>
      <c r="D755" s="9"/>
      <c r="E755" s="9"/>
      <c r="F755" s="9"/>
      <c r="G755" s="9"/>
      <c r="H755" s="10"/>
    </row>
    <row r="756" spans="1:10" ht="76.5">
      <c r="A756" s="32" t="s">
        <v>451</v>
      </c>
      <c r="B756" s="33" t="s">
        <v>439</v>
      </c>
      <c r="C756" s="34"/>
      <c r="D756" s="35"/>
      <c r="E756" s="35"/>
      <c r="F756" s="35"/>
      <c r="G756" s="35"/>
      <c r="H756" s="35"/>
    </row>
    <row r="757" spans="1:10">
      <c r="A757" s="32"/>
      <c r="B757" s="33" t="s">
        <v>440</v>
      </c>
      <c r="C757" s="34" t="s">
        <v>138</v>
      </c>
      <c r="D757" s="35">
        <v>1</v>
      </c>
      <c r="E757" s="35"/>
      <c r="F757" s="35">
        <f>+E757*1.2</f>
        <v>0</v>
      </c>
      <c r="G757" s="35">
        <f>+E757*D757</f>
        <v>0</v>
      </c>
      <c r="H757" s="35">
        <f>+F757*D757</f>
        <v>0</v>
      </c>
    </row>
    <row r="758" spans="1:10">
      <c r="A758" s="32"/>
      <c r="B758" s="33" t="s">
        <v>441</v>
      </c>
      <c r="C758" s="34" t="s">
        <v>138</v>
      </c>
      <c r="D758" s="35">
        <v>1</v>
      </c>
      <c r="E758" s="35"/>
      <c r="F758" s="35">
        <f>+E758*1.2</f>
        <v>0</v>
      </c>
      <c r="G758" s="35">
        <f>+E758*D758</f>
        <v>0</v>
      </c>
      <c r="H758" s="35">
        <f>+F758*D758</f>
        <v>0</v>
      </c>
    </row>
    <row r="759" spans="1:10">
      <c r="A759" s="32"/>
      <c r="B759" s="33" t="s">
        <v>442</v>
      </c>
      <c r="C759" s="34" t="s">
        <v>138</v>
      </c>
      <c r="D759" s="35">
        <v>4</v>
      </c>
      <c r="E759" s="35"/>
      <c r="F759" s="35">
        <f>+E759*1.2</f>
        <v>0</v>
      </c>
      <c r="G759" s="35">
        <f>+E759*D759</f>
        <v>0</v>
      </c>
      <c r="H759" s="35">
        <f>+F759*D759</f>
        <v>0</v>
      </c>
    </row>
    <row r="760" spans="1:10" ht="25.5">
      <c r="A760" s="32" t="s">
        <v>452</v>
      </c>
      <c r="B760" s="33" t="s">
        <v>443</v>
      </c>
      <c r="C760" s="34" t="s">
        <v>450</v>
      </c>
      <c r="D760" s="35">
        <v>1</v>
      </c>
      <c r="E760" s="35"/>
      <c r="F760" s="35">
        <f t="shared" ref="F760:F766" si="38">+E760*1.2</f>
        <v>0</v>
      </c>
      <c r="G760" s="35">
        <f>+E760*D760</f>
        <v>0</v>
      </c>
      <c r="H760" s="35">
        <f>+F760*D760</f>
        <v>0</v>
      </c>
    </row>
    <row r="761" spans="1:10" ht="51">
      <c r="A761" s="32" t="s">
        <v>453</v>
      </c>
      <c r="B761" s="33" t="s">
        <v>444</v>
      </c>
      <c r="C761" s="34"/>
      <c r="D761" s="35"/>
      <c r="E761" s="35"/>
      <c r="F761" s="35"/>
      <c r="G761" s="35"/>
      <c r="H761" s="35"/>
    </row>
    <row r="762" spans="1:10">
      <c r="A762" s="32"/>
      <c r="B762" s="33" t="s">
        <v>445</v>
      </c>
      <c r="C762" s="34" t="s">
        <v>136</v>
      </c>
      <c r="D762" s="35">
        <v>203</v>
      </c>
      <c r="E762" s="35"/>
      <c r="F762" s="35">
        <f t="shared" si="38"/>
        <v>0</v>
      </c>
      <c r="G762" s="35">
        <f>+E762*D762</f>
        <v>0</v>
      </c>
      <c r="H762" s="35">
        <f>+F762*D762</f>
        <v>0</v>
      </c>
    </row>
    <row r="763" spans="1:10">
      <c r="A763" s="32"/>
      <c r="B763" s="33" t="s">
        <v>446</v>
      </c>
      <c r="C763" s="34" t="s">
        <v>136</v>
      </c>
      <c r="D763" s="35">
        <v>101</v>
      </c>
      <c r="E763" s="35"/>
      <c r="F763" s="35">
        <f t="shared" si="38"/>
        <v>0</v>
      </c>
      <c r="G763" s="35">
        <f>+E763*D763</f>
        <v>0</v>
      </c>
      <c r="H763" s="35">
        <f>+F763*D763</f>
        <v>0</v>
      </c>
    </row>
    <row r="764" spans="1:10">
      <c r="A764" s="32"/>
      <c r="B764" s="33" t="s">
        <v>447</v>
      </c>
      <c r="C764" s="34" t="s">
        <v>136</v>
      </c>
      <c r="D764" s="35">
        <v>102</v>
      </c>
      <c r="E764" s="35"/>
      <c r="F764" s="35">
        <f t="shared" si="38"/>
        <v>0</v>
      </c>
      <c r="G764" s="35">
        <f>+E764*D764</f>
        <v>0</v>
      </c>
      <c r="H764" s="35">
        <f>+F764*D764</f>
        <v>0</v>
      </c>
    </row>
    <row r="765" spans="1:10" ht="38.25">
      <c r="A765" s="32" t="s">
        <v>454</v>
      </c>
      <c r="B765" s="33" t="s">
        <v>448</v>
      </c>
      <c r="C765" s="34" t="s">
        <v>136</v>
      </c>
      <c r="D765" s="35">
        <v>10</v>
      </c>
      <c r="E765" s="35"/>
      <c r="F765" s="35">
        <f t="shared" si="38"/>
        <v>0</v>
      </c>
      <c r="G765" s="35">
        <f>+E765*D765</f>
        <v>0</v>
      </c>
      <c r="H765" s="35">
        <f>+F765*D765</f>
        <v>0</v>
      </c>
    </row>
    <row r="766" spans="1:10" ht="63.75">
      <c r="A766" s="32" t="s">
        <v>455</v>
      </c>
      <c r="B766" s="33" t="s">
        <v>449</v>
      </c>
      <c r="C766" s="34" t="s">
        <v>136</v>
      </c>
      <c r="D766" s="35">
        <v>220</v>
      </c>
      <c r="E766" s="35"/>
      <c r="F766" s="35">
        <f t="shared" si="38"/>
        <v>0</v>
      </c>
      <c r="G766" s="35">
        <f>+E766*D766</f>
        <v>0</v>
      </c>
      <c r="H766" s="35">
        <f>+F766*D766</f>
        <v>0</v>
      </c>
    </row>
    <row r="767" spans="1:10">
      <c r="A767" s="6"/>
      <c r="B767" s="7"/>
      <c r="C767" s="8"/>
      <c r="D767" s="9"/>
      <c r="E767" s="9"/>
      <c r="F767" s="9"/>
      <c r="G767" s="9"/>
      <c r="H767" s="10"/>
    </row>
    <row r="768" spans="1:10">
      <c r="A768" s="115" t="s">
        <v>437</v>
      </c>
      <c r="B768" s="37" t="s">
        <v>456</v>
      </c>
      <c r="C768" s="36"/>
      <c r="D768" s="37"/>
      <c r="E768" s="37"/>
      <c r="F768" s="37"/>
      <c r="G768" s="126">
        <f>SUM(G756:G766)</f>
        <v>0</v>
      </c>
      <c r="H768" s="126">
        <f>SUM(H756:H766)</f>
        <v>0</v>
      </c>
    </row>
    <row r="769" spans="1:11">
      <c r="A769" s="32"/>
      <c r="B769" s="33"/>
      <c r="C769" s="34"/>
      <c r="D769" s="33"/>
      <c r="E769" s="33"/>
      <c r="F769" s="33"/>
      <c r="G769" s="33"/>
      <c r="H769" s="33"/>
    </row>
    <row r="770" spans="1:11">
      <c r="A770" s="115" t="s">
        <v>15</v>
      </c>
      <c r="B770" s="72" t="s">
        <v>39</v>
      </c>
      <c r="C770" s="72"/>
      <c r="D770" s="72"/>
      <c r="E770" s="72"/>
      <c r="F770" s="72"/>
      <c r="G770" s="72"/>
      <c r="H770" s="72"/>
      <c r="I770" s="108"/>
      <c r="J770" s="108"/>
      <c r="K770" s="108"/>
    </row>
    <row r="771" spans="1:11">
      <c r="A771" s="6"/>
      <c r="B771" s="72" t="s">
        <v>43</v>
      </c>
      <c r="C771" s="36"/>
      <c r="D771" s="72"/>
      <c r="E771" s="72"/>
      <c r="F771" s="72"/>
      <c r="G771" s="72"/>
      <c r="H771" s="72"/>
      <c r="I771" s="108"/>
      <c r="J771" s="108"/>
      <c r="K771" s="108"/>
    </row>
    <row r="772" spans="1:11">
      <c r="A772" s="6"/>
      <c r="B772" s="72"/>
      <c r="C772" s="36"/>
      <c r="D772" s="72"/>
      <c r="E772" s="72"/>
      <c r="F772" s="72"/>
      <c r="G772" s="72"/>
      <c r="H772" s="72"/>
      <c r="I772" s="108"/>
      <c r="J772" s="108"/>
      <c r="K772" s="108"/>
    </row>
    <row r="773" spans="1:11" s="102" customFormat="1">
      <c r="A773" s="115" t="s">
        <v>204</v>
      </c>
      <c r="B773" s="37" t="s">
        <v>457</v>
      </c>
      <c r="C773" s="36"/>
      <c r="D773" s="37"/>
      <c r="E773" s="37"/>
      <c r="F773" s="37"/>
      <c r="G773" s="126">
        <f>+G608</f>
        <v>0</v>
      </c>
      <c r="H773" s="126">
        <f>+H608</f>
        <v>0</v>
      </c>
    </row>
    <row r="774" spans="1:11" s="102" customFormat="1">
      <c r="A774" s="115" t="s">
        <v>281</v>
      </c>
      <c r="B774" s="37" t="s">
        <v>361</v>
      </c>
      <c r="C774" s="36"/>
      <c r="D774" s="37"/>
      <c r="E774" s="37"/>
      <c r="F774" s="37"/>
      <c r="G774" s="126">
        <f>+G678</f>
        <v>0</v>
      </c>
      <c r="H774" s="126">
        <f>+H678</f>
        <v>0</v>
      </c>
    </row>
    <row r="775" spans="1:11" s="102" customFormat="1">
      <c r="A775" s="115" t="s">
        <v>362</v>
      </c>
      <c r="B775" s="37" t="s">
        <v>416</v>
      </c>
      <c r="C775" s="36"/>
      <c r="D775" s="37"/>
      <c r="E775" s="37"/>
      <c r="F775" s="37"/>
      <c r="G775" s="126">
        <f>+G729</f>
        <v>0</v>
      </c>
      <c r="H775" s="126">
        <f>+H729</f>
        <v>0</v>
      </c>
    </row>
    <row r="776" spans="1:11" s="102" customFormat="1">
      <c r="A776" s="115" t="s">
        <v>417</v>
      </c>
      <c r="B776" s="120" t="s">
        <v>458</v>
      </c>
      <c r="C776" s="36"/>
      <c r="D776" s="37"/>
      <c r="E776" s="37"/>
      <c r="F776" s="37"/>
      <c r="G776" s="126">
        <f>+G751</f>
        <v>0</v>
      </c>
      <c r="H776" s="126">
        <f>+H751</f>
        <v>0</v>
      </c>
    </row>
    <row r="777" spans="1:11" s="102" customFormat="1">
      <c r="A777" s="115" t="s">
        <v>437</v>
      </c>
      <c r="B777" s="120" t="s">
        <v>459</v>
      </c>
      <c r="C777" s="36"/>
      <c r="D777" s="37"/>
      <c r="E777" s="37"/>
      <c r="F777" s="37"/>
      <c r="G777" s="126">
        <f>+G768</f>
        <v>0</v>
      </c>
      <c r="H777" s="126">
        <f>+H768</f>
        <v>0</v>
      </c>
    </row>
    <row r="778" spans="1:11" s="102" customFormat="1">
      <c r="A778" s="6"/>
      <c r="B778" s="7"/>
      <c r="C778" s="8"/>
      <c r="D778" s="9"/>
      <c r="E778" s="9"/>
      <c r="F778" s="9"/>
      <c r="G778" s="9"/>
      <c r="H778" s="10"/>
    </row>
    <row r="779" spans="1:11">
      <c r="A779" s="115" t="s">
        <v>15</v>
      </c>
      <c r="B779" s="120" t="s">
        <v>202</v>
      </c>
      <c r="C779" s="121"/>
      <c r="D779" s="120"/>
      <c r="E779" s="120"/>
      <c r="F779" s="120"/>
      <c r="G779" s="126">
        <f>SUM(G773:G778)</f>
        <v>0</v>
      </c>
      <c r="H779" s="126">
        <f>SUM(H773:H778)</f>
        <v>0</v>
      </c>
      <c r="I779" s="122"/>
    </row>
    <row r="780" spans="1:11">
      <c r="A780" s="6"/>
      <c r="B780" s="7"/>
      <c r="C780" s="8"/>
      <c r="D780" s="9"/>
      <c r="E780" s="9"/>
      <c r="F780" s="9"/>
      <c r="G780" s="9"/>
      <c r="H780" s="10"/>
    </row>
    <row r="781" spans="1:11">
      <c r="A781" s="6"/>
      <c r="B781" s="7"/>
      <c r="C781" s="8"/>
      <c r="D781" s="9"/>
      <c r="E781" s="9"/>
      <c r="F781" s="9"/>
      <c r="G781" s="9"/>
      <c r="H781" s="10"/>
    </row>
    <row r="782" spans="1:11">
      <c r="A782" s="6"/>
      <c r="B782" s="7"/>
      <c r="C782" s="8"/>
      <c r="D782" s="9"/>
      <c r="E782" s="9"/>
      <c r="F782" s="9"/>
      <c r="G782" s="9"/>
      <c r="H782" s="10"/>
    </row>
    <row r="783" spans="1:11">
      <c r="A783" s="11" t="s">
        <v>688</v>
      </c>
      <c r="B783" s="28" t="s">
        <v>687</v>
      </c>
      <c r="C783" s="8"/>
      <c r="D783" s="9"/>
      <c r="E783" s="9"/>
      <c r="F783" s="9"/>
      <c r="G783" s="9"/>
      <c r="H783" s="10"/>
    </row>
    <row r="784" spans="1:11">
      <c r="A784" s="6"/>
      <c r="B784" s="7"/>
      <c r="C784" s="8"/>
      <c r="D784" s="9"/>
      <c r="E784" s="9"/>
      <c r="F784" s="9"/>
      <c r="G784" s="9"/>
      <c r="H784" s="10"/>
    </row>
    <row r="785" spans="1:8">
      <c r="A785" s="73" t="s">
        <v>470</v>
      </c>
      <c r="B785" s="74" t="s">
        <v>599</v>
      </c>
      <c r="C785" s="75"/>
      <c r="D785" s="76"/>
      <c r="E785" s="77"/>
      <c r="F785" s="77"/>
      <c r="G785" s="78"/>
      <c r="H785" s="77"/>
    </row>
    <row r="786" spans="1:8" ht="38.25">
      <c r="A786" s="73"/>
      <c r="B786" s="79" t="s">
        <v>600</v>
      </c>
      <c r="C786" s="8"/>
      <c r="D786" s="8"/>
      <c r="E786" s="80"/>
      <c r="F786" s="80"/>
      <c r="G786" s="81"/>
      <c r="H786" s="80"/>
    </row>
    <row r="787" spans="1:8">
      <c r="A787" s="73"/>
      <c r="B787" s="79" t="s">
        <v>601</v>
      </c>
      <c r="C787" s="8" t="s">
        <v>16</v>
      </c>
      <c r="D787" s="8">
        <v>120</v>
      </c>
      <c r="E787" s="80"/>
      <c r="F787" s="80">
        <f>+E787*1.2</f>
        <v>0</v>
      </c>
      <c r="G787" s="81">
        <f>+D787*E787</f>
        <v>0</v>
      </c>
      <c r="H787" s="80">
        <f>+D787*F787</f>
        <v>0</v>
      </c>
    </row>
    <row r="788" spans="1:8">
      <c r="A788" s="73"/>
      <c r="B788" s="79" t="s">
        <v>602</v>
      </c>
      <c r="C788" s="8" t="s">
        <v>16</v>
      </c>
      <c r="D788" s="8">
        <v>100</v>
      </c>
      <c r="E788" s="80"/>
      <c r="F788" s="80">
        <f>+E788*1.2</f>
        <v>0</v>
      </c>
      <c r="G788" s="81">
        <f>+D788*E788</f>
        <v>0</v>
      </c>
      <c r="H788" s="80">
        <f>+D788*F788</f>
        <v>0</v>
      </c>
    </row>
    <row r="789" spans="1:8">
      <c r="A789" s="73"/>
      <c r="B789" s="79" t="s">
        <v>603</v>
      </c>
      <c r="C789" s="8"/>
      <c r="D789" s="8"/>
      <c r="E789" s="80"/>
      <c r="F789" s="80"/>
      <c r="G789" s="81"/>
      <c r="H789" s="80"/>
    </row>
    <row r="790" spans="1:8">
      <c r="A790" s="73"/>
      <c r="B790" s="79" t="s">
        <v>604</v>
      </c>
      <c r="C790" s="8" t="s">
        <v>16</v>
      </c>
      <c r="D790" s="8">
        <v>120</v>
      </c>
      <c r="E790" s="80"/>
      <c r="F790" s="80">
        <f>+E790*1.2</f>
        <v>0</v>
      </c>
      <c r="G790" s="81">
        <f>+D790*E790</f>
        <v>0</v>
      </c>
      <c r="H790" s="80">
        <f>+D790*F790</f>
        <v>0</v>
      </c>
    </row>
    <row r="791" spans="1:8">
      <c r="A791" s="73"/>
      <c r="B791" s="79" t="s">
        <v>605</v>
      </c>
      <c r="C791" s="82" t="s">
        <v>485</v>
      </c>
      <c r="D791" s="8">
        <v>6</v>
      </c>
      <c r="E791" s="80"/>
      <c r="F791" s="80">
        <f>+E791*1.2</f>
        <v>0</v>
      </c>
      <c r="G791" s="81">
        <f>+D791*E791</f>
        <v>0</v>
      </c>
      <c r="H791" s="80">
        <f>+D791*F791</f>
        <v>0</v>
      </c>
    </row>
    <row r="792" spans="1:8">
      <c r="A792" s="73"/>
      <c r="B792" s="83" t="s">
        <v>606</v>
      </c>
      <c r="C792" s="82" t="s">
        <v>485</v>
      </c>
      <c r="D792" s="8">
        <v>2</v>
      </c>
      <c r="E792" s="80"/>
      <c r="F792" s="80">
        <f>+E792*1.2</f>
        <v>0</v>
      </c>
      <c r="G792" s="81">
        <f>+D792*E792</f>
        <v>0</v>
      </c>
      <c r="H792" s="80">
        <f>+D792*F792</f>
        <v>0</v>
      </c>
    </row>
    <row r="793" spans="1:8" ht="25.5">
      <c r="A793" s="73"/>
      <c r="B793" s="79" t="s">
        <v>607</v>
      </c>
      <c r="C793" s="82" t="s">
        <v>485</v>
      </c>
      <c r="D793" s="8">
        <v>2</v>
      </c>
      <c r="E793" s="80"/>
      <c r="F793" s="80">
        <f>+E793*1.2</f>
        <v>0</v>
      </c>
      <c r="G793" s="81">
        <f>+D793*E793</f>
        <v>0</v>
      </c>
      <c r="H793" s="80">
        <f>+D793*F793</f>
        <v>0</v>
      </c>
    </row>
    <row r="794" spans="1:8">
      <c r="A794" s="73"/>
      <c r="B794" s="83" t="s">
        <v>608</v>
      </c>
      <c r="C794" s="82" t="s">
        <v>485</v>
      </c>
      <c r="D794" s="8">
        <v>1</v>
      </c>
      <c r="E794" s="80"/>
      <c r="F794" s="80">
        <f>+E794*1.2</f>
        <v>0</v>
      </c>
      <c r="G794" s="81">
        <f>+D794*E794</f>
        <v>0</v>
      </c>
      <c r="H794" s="80">
        <f>+D794*F794</f>
        <v>0</v>
      </c>
    </row>
    <row r="795" spans="1:8">
      <c r="A795" s="73"/>
      <c r="B795" s="74" t="s">
        <v>654</v>
      </c>
      <c r="C795" s="82"/>
      <c r="D795" s="8"/>
      <c r="E795" s="80"/>
      <c r="F795" s="80"/>
      <c r="G795" s="10">
        <f>SUM(G787:G794)</f>
        <v>0</v>
      </c>
      <c r="H795" s="10">
        <f>SUM(H787:H794)</f>
        <v>0</v>
      </c>
    </row>
    <row r="796" spans="1:8">
      <c r="A796" s="73"/>
      <c r="B796" s="83" t="s">
        <v>609</v>
      </c>
      <c r="C796" s="8" t="s">
        <v>610</v>
      </c>
      <c r="D796" s="84" t="s">
        <v>611</v>
      </c>
      <c r="E796" s="85"/>
      <c r="F796" s="80"/>
      <c r="G796" s="81">
        <f>+G795*0.1</f>
        <v>0</v>
      </c>
      <c r="H796" s="81">
        <f>+H795*0.1</f>
        <v>0</v>
      </c>
    </row>
    <row r="797" spans="1:8">
      <c r="A797" s="73"/>
      <c r="B797" s="79"/>
      <c r="C797" s="8"/>
      <c r="D797" s="84"/>
      <c r="E797" s="85"/>
      <c r="F797" s="80"/>
      <c r="G797" s="81"/>
      <c r="H797" s="80"/>
    </row>
    <row r="798" spans="1:8">
      <c r="A798" s="86"/>
      <c r="B798" s="74" t="s">
        <v>612</v>
      </c>
      <c r="C798" s="87"/>
      <c r="D798" s="88"/>
      <c r="E798" s="10"/>
      <c r="F798" s="10"/>
      <c r="G798" s="89">
        <f>+G795+G796</f>
        <v>0</v>
      </c>
      <c r="H798" s="89">
        <f>+H795+H796</f>
        <v>0</v>
      </c>
    </row>
    <row r="799" spans="1:8">
      <c r="A799" s="86"/>
      <c r="B799" s="74"/>
      <c r="C799" s="87"/>
      <c r="D799" s="88"/>
      <c r="E799" s="10"/>
      <c r="F799" s="10"/>
      <c r="G799" s="21"/>
      <c r="H799" s="21"/>
    </row>
    <row r="800" spans="1:8">
      <c r="A800" s="73" t="s">
        <v>506</v>
      </c>
      <c r="B800" s="74" t="s">
        <v>613</v>
      </c>
      <c r="C800" s="87"/>
      <c r="D800" s="88"/>
      <c r="E800" s="10"/>
      <c r="F800" s="10"/>
      <c r="G800" s="10"/>
      <c r="H800" s="10"/>
    </row>
    <row r="801" spans="1:8">
      <c r="A801" s="73"/>
      <c r="B801" s="74" t="s">
        <v>614</v>
      </c>
      <c r="C801" s="87"/>
      <c r="D801" s="88"/>
      <c r="E801" s="10"/>
      <c r="F801" s="10"/>
      <c r="G801" s="10"/>
      <c r="H801" s="10"/>
    </row>
    <row r="802" spans="1:8" ht="25.5">
      <c r="A802" s="90"/>
      <c r="B802" s="91" t="s">
        <v>615</v>
      </c>
      <c r="C802" s="92" t="s">
        <v>16</v>
      </c>
      <c r="D802" s="92">
        <v>3000</v>
      </c>
      <c r="E802" s="93"/>
      <c r="F802" s="93">
        <f>+E802*1.2</f>
        <v>0</v>
      </c>
      <c r="G802" s="81">
        <f>+D802*E802</f>
        <v>0</v>
      </c>
      <c r="H802" s="93">
        <f>+D802*F802</f>
        <v>0</v>
      </c>
    </row>
    <row r="803" spans="1:8" ht="25.5">
      <c r="A803" s="90"/>
      <c r="B803" s="91" t="s">
        <v>616</v>
      </c>
      <c r="C803" s="82" t="s">
        <v>485</v>
      </c>
      <c r="D803" s="92">
        <v>9</v>
      </c>
      <c r="E803" s="93"/>
      <c r="F803" s="93">
        <f t="shared" ref="F803:F813" si="39">+E803*1.2</f>
        <v>0</v>
      </c>
      <c r="G803" s="81">
        <f t="shared" ref="G803:G813" si="40">+D803*E803</f>
        <v>0</v>
      </c>
      <c r="H803" s="93">
        <f t="shared" ref="H803:H813" si="41">+D803*F803</f>
        <v>0</v>
      </c>
    </row>
    <row r="804" spans="1:8" ht="25.5">
      <c r="A804" s="90"/>
      <c r="B804" s="91" t="s">
        <v>617</v>
      </c>
      <c r="C804" s="82" t="s">
        <v>485</v>
      </c>
      <c r="D804" s="92">
        <v>0</v>
      </c>
      <c r="E804" s="93"/>
      <c r="F804" s="93">
        <f t="shared" si="39"/>
        <v>0</v>
      </c>
      <c r="G804" s="81">
        <f t="shared" si="40"/>
        <v>0</v>
      </c>
      <c r="H804" s="93">
        <f t="shared" si="41"/>
        <v>0</v>
      </c>
    </row>
    <row r="805" spans="1:8" ht="25.5">
      <c r="A805" s="90"/>
      <c r="B805" s="91" t="s">
        <v>618</v>
      </c>
      <c r="C805" s="82" t="s">
        <v>485</v>
      </c>
      <c r="D805" s="92">
        <v>216</v>
      </c>
      <c r="E805" s="93"/>
      <c r="F805" s="93">
        <f t="shared" si="39"/>
        <v>0</v>
      </c>
      <c r="G805" s="81">
        <f t="shared" si="40"/>
        <v>0</v>
      </c>
      <c r="H805" s="93">
        <f t="shared" si="41"/>
        <v>0</v>
      </c>
    </row>
    <row r="806" spans="1:8" ht="25.5">
      <c r="A806" s="90"/>
      <c r="B806" s="91" t="s">
        <v>619</v>
      </c>
      <c r="C806" s="82" t="s">
        <v>485</v>
      </c>
      <c r="D806" s="92">
        <v>3</v>
      </c>
      <c r="E806" s="93"/>
      <c r="F806" s="93">
        <f t="shared" si="39"/>
        <v>0</v>
      </c>
      <c r="G806" s="81">
        <f t="shared" si="40"/>
        <v>0</v>
      </c>
      <c r="H806" s="93">
        <f t="shared" si="41"/>
        <v>0</v>
      </c>
    </row>
    <row r="807" spans="1:8" ht="25.5">
      <c r="A807" s="90"/>
      <c r="B807" s="91" t="s">
        <v>620</v>
      </c>
      <c r="C807" s="82" t="s">
        <v>485</v>
      </c>
      <c r="D807" s="92">
        <v>3</v>
      </c>
      <c r="E807" s="93"/>
      <c r="F807" s="93">
        <f t="shared" si="39"/>
        <v>0</v>
      </c>
      <c r="G807" s="81">
        <f t="shared" si="40"/>
        <v>0</v>
      </c>
      <c r="H807" s="93">
        <f t="shared" si="41"/>
        <v>0</v>
      </c>
    </row>
    <row r="808" spans="1:8">
      <c r="A808" s="90"/>
      <c r="B808" s="91" t="s">
        <v>621</v>
      </c>
      <c r="C808" s="82" t="s">
        <v>485</v>
      </c>
      <c r="D808" s="92">
        <v>3</v>
      </c>
      <c r="E808" s="93"/>
      <c r="F808" s="93">
        <f t="shared" si="39"/>
        <v>0</v>
      </c>
      <c r="G808" s="81">
        <f t="shared" si="40"/>
        <v>0</v>
      </c>
      <c r="H808" s="93">
        <f t="shared" si="41"/>
        <v>0</v>
      </c>
    </row>
    <row r="809" spans="1:8" ht="25.5">
      <c r="A809" s="90"/>
      <c r="B809" s="91" t="s">
        <v>622</v>
      </c>
      <c r="C809" s="82" t="s">
        <v>485</v>
      </c>
      <c r="D809" s="92">
        <v>1</v>
      </c>
      <c r="E809" s="93"/>
      <c r="F809" s="93">
        <f t="shared" si="39"/>
        <v>0</v>
      </c>
      <c r="G809" s="81">
        <f t="shared" si="40"/>
        <v>0</v>
      </c>
      <c r="H809" s="93">
        <f t="shared" si="41"/>
        <v>0</v>
      </c>
    </row>
    <row r="810" spans="1:8" ht="25.5">
      <c r="A810" s="90"/>
      <c r="B810" s="91" t="s">
        <v>623</v>
      </c>
      <c r="C810" s="82" t="s">
        <v>485</v>
      </c>
      <c r="D810" s="92">
        <v>3</v>
      </c>
      <c r="E810" s="93"/>
      <c r="F810" s="93">
        <f t="shared" si="39"/>
        <v>0</v>
      </c>
      <c r="G810" s="81">
        <f t="shared" si="40"/>
        <v>0</v>
      </c>
      <c r="H810" s="93">
        <f t="shared" si="41"/>
        <v>0</v>
      </c>
    </row>
    <row r="811" spans="1:8">
      <c r="A811" s="90"/>
      <c r="B811" s="91" t="s">
        <v>624</v>
      </c>
      <c r="C811" s="82" t="s">
        <v>485</v>
      </c>
      <c r="D811" s="92">
        <v>80</v>
      </c>
      <c r="E811" s="93"/>
      <c r="F811" s="93">
        <f t="shared" si="39"/>
        <v>0</v>
      </c>
      <c r="G811" s="81">
        <f t="shared" si="40"/>
        <v>0</v>
      </c>
      <c r="H811" s="93">
        <f t="shared" si="41"/>
        <v>0</v>
      </c>
    </row>
    <row r="812" spans="1:8">
      <c r="A812" s="90"/>
      <c r="B812" s="91" t="s">
        <v>625</v>
      </c>
      <c r="C812" s="82" t="s">
        <v>485</v>
      </c>
      <c r="D812" s="92">
        <v>80</v>
      </c>
      <c r="E812" s="93"/>
      <c r="F812" s="93">
        <f t="shared" si="39"/>
        <v>0</v>
      </c>
      <c r="G812" s="81">
        <f t="shared" si="40"/>
        <v>0</v>
      </c>
      <c r="H812" s="93">
        <f t="shared" si="41"/>
        <v>0</v>
      </c>
    </row>
    <row r="813" spans="1:8">
      <c r="A813" s="90"/>
      <c r="B813" s="91" t="s">
        <v>626</v>
      </c>
      <c r="C813" s="82" t="s">
        <v>485</v>
      </c>
      <c r="D813" s="92">
        <v>40</v>
      </c>
      <c r="E813" s="93"/>
      <c r="F813" s="93">
        <f t="shared" si="39"/>
        <v>0</v>
      </c>
      <c r="G813" s="81">
        <f t="shared" si="40"/>
        <v>0</v>
      </c>
      <c r="H813" s="93">
        <f t="shared" si="41"/>
        <v>0</v>
      </c>
    </row>
    <row r="814" spans="1:8">
      <c r="A814" s="90"/>
      <c r="B814" s="74" t="s">
        <v>627</v>
      </c>
      <c r="C814" s="8"/>
      <c r="D814" s="8"/>
      <c r="E814" s="94"/>
      <c r="F814" s="94"/>
      <c r="G814" s="81"/>
      <c r="H814" s="94"/>
    </row>
    <row r="815" spans="1:8" ht="38.25">
      <c r="A815" s="90"/>
      <c r="B815" s="79" t="s">
        <v>652</v>
      </c>
      <c r="C815" s="82" t="s">
        <v>485</v>
      </c>
      <c r="D815" s="92">
        <v>1</v>
      </c>
      <c r="E815" s="95"/>
      <c r="F815" s="93">
        <f>+E815*1.2</f>
        <v>0</v>
      </c>
      <c r="G815" s="81">
        <f>+D815*E815</f>
        <v>0</v>
      </c>
      <c r="H815" s="93">
        <f>+D815*F815</f>
        <v>0</v>
      </c>
    </row>
    <row r="816" spans="1:8" ht="25.5">
      <c r="A816" s="90"/>
      <c r="B816" s="79" t="s">
        <v>653</v>
      </c>
      <c r="C816" s="82" t="s">
        <v>485</v>
      </c>
      <c r="D816" s="92">
        <v>3</v>
      </c>
      <c r="E816" s="95"/>
      <c r="F816" s="93">
        <f>+E816*1.2</f>
        <v>0</v>
      </c>
      <c r="G816" s="81">
        <f>+D816*E816</f>
        <v>0</v>
      </c>
      <c r="H816" s="93">
        <f>+D816*F816</f>
        <v>0</v>
      </c>
    </row>
    <row r="817" spans="1:8">
      <c r="A817" s="90"/>
      <c r="B817" s="74" t="s">
        <v>628</v>
      </c>
      <c r="C817" s="8"/>
      <c r="D817" s="8"/>
      <c r="E817" s="10"/>
      <c r="F817" s="10"/>
      <c r="G817" s="81"/>
      <c r="H817" s="10"/>
    </row>
    <row r="818" spans="1:8" ht="25.5">
      <c r="A818" s="90"/>
      <c r="B818" s="91" t="s">
        <v>629</v>
      </c>
      <c r="C818" s="82" t="s">
        <v>485</v>
      </c>
      <c r="D818" s="92">
        <v>1</v>
      </c>
      <c r="E818" s="93"/>
      <c r="F818" s="93">
        <f>+E818*1.2</f>
        <v>0</v>
      </c>
      <c r="G818" s="81">
        <f>+D818*E818</f>
        <v>0</v>
      </c>
      <c r="H818" s="93">
        <f>+D818*F818</f>
        <v>0</v>
      </c>
    </row>
    <row r="819" spans="1:8">
      <c r="A819" s="90"/>
      <c r="B819" s="27" t="s">
        <v>630</v>
      </c>
      <c r="C819" s="8"/>
      <c r="D819" s="8"/>
      <c r="E819" s="94"/>
      <c r="F819" s="94"/>
      <c r="G819" s="81"/>
      <c r="H819" s="94"/>
    </row>
    <row r="820" spans="1:8">
      <c r="A820" s="90"/>
      <c r="B820" s="91" t="s">
        <v>631</v>
      </c>
      <c r="C820" s="92" t="s">
        <v>16</v>
      </c>
      <c r="D820" s="92">
        <v>3000</v>
      </c>
      <c r="E820" s="95"/>
      <c r="F820" s="93">
        <f t="shared" ref="F820:F826" si="42">+E820*1.2</f>
        <v>0</v>
      </c>
      <c r="G820" s="81">
        <f t="shared" ref="G820:G826" si="43">+D820*E820</f>
        <v>0</v>
      </c>
      <c r="H820" s="93">
        <f t="shared" ref="H820:H826" si="44">+D820*F820</f>
        <v>0</v>
      </c>
    </row>
    <row r="821" spans="1:8">
      <c r="A821" s="90"/>
      <c r="B821" s="91" t="s">
        <v>632</v>
      </c>
      <c r="C821" s="82" t="s">
        <v>485</v>
      </c>
      <c r="D821" s="92">
        <v>216</v>
      </c>
      <c r="E821" s="95"/>
      <c r="F821" s="93">
        <f t="shared" si="42"/>
        <v>0</v>
      </c>
      <c r="G821" s="81">
        <f t="shared" si="43"/>
        <v>0</v>
      </c>
      <c r="H821" s="93">
        <f t="shared" si="44"/>
        <v>0</v>
      </c>
    </row>
    <row r="822" spans="1:8">
      <c r="A822" s="90"/>
      <c r="B822" s="91" t="s">
        <v>633</v>
      </c>
      <c r="C822" s="82" t="s">
        <v>485</v>
      </c>
      <c r="D822" s="92">
        <v>216</v>
      </c>
      <c r="E822" s="95"/>
      <c r="F822" s="93">
        <f t="shared" si="42"/>
        <v>0</v>
      </c>
      <c r="G822" s="81">
        <f t="shared" si="43"/>
        <v>0</v>
      </c>
      <c r="H822" s="93">
        <f t="shared" si="44"/>
        <v>0</v>
      </c>
    </row>
    <row r="823" spans="1:8">
      <c r="A823" s="90"/>
      <c r="B823" s="91" t="s">
        <v>634</v>
      </c>
      <c r="C823" s="82" t="s">
        <v>485</v>
      </c>
      <c r="D823" s="92">
        <v>3</v>
      </c>
      <c r="E823" s="95"/>
      <c r="F823" s="93">
        <f t="shared" si="42"/>
        <v>0</v>
      </c>
      <c r="G823" s="81">
        <f t="shared" si="43"/>
        <v>0</v>
      </c>
      <c r="H823" s="93">
        <f t="shared" si="44"/>
        <v>0</v>
      </c>
    </row>
    <row r="824" spans="1:8">
      <c r="A824" s="90"/>
      <c r="B824" s="91" t="s">
        <v>635</v>
      </c>
      <c r="C824" s="92" t="s">
        <v>491</v>
      </c>
      <c r="D824" s="92">
        <v>1</v>
      </c>
      <c r="E824" s="95"/>
      <c r="F824" s="93">
        <f t="shared" si="42"/>
        <v>0</v>
      </c>
      <c r="G824" s="81">
        <f t="shared" si="43"/>
        <v>0</v>
      </c>
      <c r="H824" s="93">
        <f t="shared" si="44"/>
        <v>0</v>
      </c>
    </row>
    <row r="825" spans="1:8">
      <c r="A825" s="90"/>
      <c r="B825" s="91" t="s">
        <v>636</v>
      </c>
      <c r="C825" s="92" t="s">
        <v>491</v>
      </c>
      <c r="D825" s="92">
        <v>1</v>
      </c>
      <c r="E825" s="95"/>
      <c r="F825" s="93">
        <f t="shared" si="42"/>
        <v>0</v>
      </c>
      <c r="G825" s="81">
        <f t="shared" si="43"/>
        <v>0</v>
      </c>
      <c r="H825" s="93">
        <f t="shared" si="44"/>
        <v>0</v>
      </c>
    </row>
    <row r="826" spans="1:8">
      <c r="A826" s="90"/>
      <c r="B826" s="91" t="s">
        <v>637</v>
      </c>
      <c r="C826" s="92" t="s">
        <v>491</v>
      </c>
      <c r="D826" s="92">
        <v>1</v>
      </c>
      <c r="E826" s="95"/>
      <c r="F826" s="93">
        <f t="shared" si="42"/>
        <v>0</v>
      </c>
      <c r="G826" s="81">
        <f t="shared" si="43"/>
        <v>0</v>
      </c>
      <c r="H826" s="93">
        <f t="shared" si="44"/>
        <v>0</v>
      </c>
    </row>
    <row r="827" spans="1:8">
      <c r="A827" s="90"/>
      <c r="B827" s="91"/>
      <c r="C827" s="92"/>
      <c r="D827" s="92"/>
      <c r="E827" s="95"/>
      <c r="F827" s="93"/>
      <c r="G827" s="81"/>
      <c r="H827" s="93"/>
    </row>
    <row r="828" spans="1:8">
      <c r="A828" s="90"/>
      <c r="B828" s="74" t="s">
        <v>638</v>
      </c>
      <c r="C828" s="87"/>
      <c r="D828" s="88"/>
      <c r="E828" s="10"/>
      <c r="F828" s="10"/>
      <c r="G828" s="21">
        <f>SUM(G802:G826)</f>
        <v>0</v>
      </c>
      <c r="H828" s="21">
        <f>SUM(H802:H826)</f>
        <v>0</v>
      </c>
    </row>
    <row r="829" spans="1:8">
      <c r="A829" s="90"/>
      <c r="B829" s="74"/>
      <c r="C829" s="87"/>
      <c r="D829" s="88"/>
      <c r="E829" s="10"/>
      <c r="F829" s="10"/>
      <c r="G829" s="21"/>
      <c r="H829" s="21"/>
    </row>
    <row r="830" spans="1:8">
      <c r="A830" s="73" t="s">
        <v>527</v>
      </c>
      <c r="B830" s="74" t="s">
        <v>639</v>
      </c>
      <c r="C830" s="82"/>
      <c r="D830" s="82"/>
      <c r="E830" s="82"/>
      <c r="F830" s="82"/>
      <c r="G830" s="82"/>
      <c r="H830" s="82"/>
    </row>
    <row r="831" spans="1:8" ht="38.25">
      <c r="A831" s="90"/>
      <c r="B831" s="79" t="s">
        <v>640</v>
      </c>
      <c r="C831" s="82" t="s">
        <v>485</v>
      </c>
      <c r="D831" s="87">
        <v>1</v>
      </c>
      <c r="E831" s="10"/>
      <c r="F831" s="93">
        <f t="shared" ref="F831:F841" si="45">+E831*1.2</f>
        <v>0</v>
      </c>
      <c r="G831" s="81">
        <f t="shared" ref="G831:G836" si="46">+D831*E831</f>
        <v>0</v>
      </c>
      <c r="H831" s="93">
        <f t="shared" ref="H831:H836" si="47">+D831*F831</f>
        <v>0</v>
      </c>
    </row>
    <row r="832" spans="1:8" ht="25.5">
      <c r="A832" s="96"/>
      <c r="B832" s="79" t="s">
        <v>641</v>
      </c>
      <c r="C832" s="87" t="s">
        <v>16</v>
      </c>
      <c r="D832" s="88">
        <v>100</v>
      </c>
      <c r="E832" s="10"/>
      <c r="F832" s="93">
        <f t="shared" si="45"/>
        <v>0</v>
      </c>
      <c r="G832" s="81">
        <f t="shared" si="46"/>
        <v>0</v>
      </c>
      <c r="H832" s="93">
        <f t="shared" si="47"/>
        <v>0</v>
      </c>
    </row>
    <row r="833" spans="1:9" ht="25.5">
      <c r="A833" s="96"/>
      <c r="B833" s="79" t="s">
        <v>642</v>
      </c>
      <c r="C833" s="87" t="s">
        <v>16</v>
      </c>
      <c r="D833" s="88">
        <v>20</v>
      </c>
      <c r="E833" s="10"/>
      <c r="F833" s="93">
        <f t="shared" si="45"/>
        <v>0</v>
      </c>
      <c r="G833" s="81">
        <f t="shared" si="46"/>
        <v>0</v>
      </c>
      <c r="H833" s="93">
        <f t="shared" si="47"/>
        <v>0</v>
      </c>
    </row>
    <row r="834" spans="1:9" ht="25.5">
      <c r="A834" s="96"/>
      <c r="B834" s="79" t="s">
        <v>643</v>
      </c>
      <c r="C834" s="87" t="s">
        <v>16</v>
      </c>
      <c r="D834" s="88">
        <v>150</v>
      </c>
      <c r="E834" s="10"/>
      <c r="F834" s="93">
        <f t="shared" si="45"/>
        <v>0</v>
      </c>
      <c r="G834" s="81">
        <f t="shared" si="46"/>
        <v>0</v>
      </c>
      <c r="H834" s="93">
        <f t="shared" si="47"/>
        <v>0</v>
      </c>
    </row>
    <row r="835" spans="1:9" ht="38.25">
      <c r="A835" s="96"/>
      <c r="B835" s="79" t="s">
        <v>644</v>
      </c>
      <c r="C835" s="87" t="s">
        <v>16</v>
      </c>
      <c r="D835" s="88">
        <v>50</v>
      </c>
      <c r="E835" s="10"/>
      <c r="F835" s="93">
        <f t="shared" si="45"/>
        <v>0</v>
      </c>
      <c r="G835" s="81">
        <f t="shared" si="46"/>
        <v>0</v>
      </c>
      <c r="H835" s="93">
        <f t="shared" si="47"/>
        <v>0</v>
      </c>
    </row>
    <row r="836" spans="1:9" ht="76.5">
      <c r="A836" s="96"/>
      <c r="B836" s="79" t="s">
        <v>713</v>
      </c>
      <c r="C836" s="8" t="s">
        <v>645</v>
      </c>
      <c r="D836" s="87">
        <v>1</v>
      </c>
      <c r="E836" s="10"/>
      <c r="F836" s="93">
        <f t="shared" si="45"/>
        <v>0</v>
      </c>
      <c r="G836" s="81">
        <f t="shared" si="46"/>
        <v>0</v>
      </c>
      <c r="H836" s="93">
        <f t="shared" si="47"/>
        <v>0</v>
      </c>
    </row>
    <row r="837" spans="1:9">
      <c r="A837" s="96"/>
      <c r="B837" s="74" t="s">
        <v>654</v>
      </c>
      <c r="C837" s="8"/>
      <c r="D837" s="87"/>
      <c r="E837" s="10"/>
      <c r="F837" s="93"/>
      <c r="G837" s="81">
        <f>SUM(G831:G836)</f>
        <v>0</v>
      </c>
      <c r="H837" s="93">
        <f>SUM(H831:H836)</f>
        <v>0</v>
      </c>
    </row>
    <row r="838" spans="1:9">
      <c r="A838" s="96"/>
      <c r="B838" s="79" t="s">
        <v>646</v>
      </c>
      <c r="C838" s="8" t="s">
        <v>610</v>
      </c>
      <c r="D838" s="97" t="s">
        <v>655</v>
      </c>
      <c r="E838" s="85"/>
      <c r="F838" s="93"/>
      <c r="G838" s="85">
        <f>+G837*0.05</f>
        <v>0</v>
      </c>
      <c r="H838" s="85">
        <f>+H837*0.05</f>
        <v>0</v>
      </c>
      <c r="I838" s="129"/>
    </row>
    <row r="839" spans="1:9">
      <c r="A839" s="96"/>
      <c r="B839" s="79" t="s">
        <v>647</v>
      </c>
      <c r="C839" s="8" t="s">
        <v>610</v>
      </c>
      <c r="D839" s="97" t="s">
        <v>656</v>
      </c>
      <c r="E839" s="85"/>
      <c r="F839" s="93"/>
      <c r="G839" s="85">
        <f>+G837*0.3</f>
        <v>0</v>
      </c>
      <c r="H839" s="85">
        <f>+H837*0.3</f>
        <v>0</v>
      </c>
      <c r="I839" s="129"/>
    </row>
    <row r="840" spans="1:9" ht="25.5">
      <c r="A840" s="96"/>
      <c r="B840" s="79" t="s">
        <v>648</v>
      </c>
      <c r="C840" s="8" t="s">
        <v>645</v>
      </c>
      <c r="D840" s="87">
        <v>1</v>
      </c>
      <c r="E840" s="10"/>
      <c r="F840" s="93">
        <f t="shared" si="45"/>
        <v>0</v>
      </c>
      <c r="G840" s="10">
        <f>D840*E840</f>
        <v>0</v>
      </c>
      <c r="H840" s="93">
        <f>+D840*F840</f>
        <v>0</v>
      </c>
    </row>
    <row r="841" spans="1:9" ht="25.5">
      <c r="A841" s="96"/>
      <c r="B841" s="79" t="s">
        <v>649</v>
      </c>
      <c r="C841" s="8" t="s">
        <v>610</v>
      </c>
      <c r="D841" s="87">
        <v>1</v>
      </c>
      <c r="E841" s="10"/>
      <c r="F841" s="93">
        <f t="shared" si="45"/>
        <v>0</v>
      </c>
      <c r="G841" s="10">
        <f>D841*E841</f>
        <v>0</v>
      </c>
      <c r="H841" s="93">
        <f>+D841*F841</f>
        <v>0</v>
      </c>
    </row>
    <row r="842" spans="1:9">
      <c r="A842" s="96"/>
      <c r="B842" s="79"/>
      <c r="C842" s="8"/>
      <c r="D842" s="87"/>
      <c r="E842" s="10"/>
      <c r="F842" s="93"/>
      <c r="G842" s="10"/>
      <c r="H842" s="93"/>
    </row>
    <row r="843" spans="1:9">
      <c r="A843" s="90"/>
      <c r="B843" s="74" t="s">
        <v>650</v>
      </c>
      <c r="C843" s="87"/>
      <c r="D843" s="88"/>
      <c r="E843" s="10"/>
      <c r="F843" s="10"/>
      <c r="G843" s="21">
        <f>SUM(G837:G841)</f>
        <v>0</v>
      </c>
      <c r="H843" s="21">
        <f>SUM(H837:H841)</f>
        <v>0</v>
      </c>
    </row>
    <row r="844" spans="1:9">
      <c r="A844" s="90"/>
      <c r="B844" s="74"/>
      <c r="C844" s="87"/>
      <c r="D844" s="88"/>
      <c r="E844" s="10"/>
      <c r="F844" s="10"/>
      <c r="G844" s="21"/>
      <c r="H844" s="10"/>
    </row>
    <row r="845" spans="1:9">
      <c r="A845" s="96" t="s">
        <v>688</v>
      </c>
      <c r="B845" s="74" t="s">
        <v>39</v>
      </c>
      <c r="C845" s="87"/>
      <c r="D845" s="88"/>
      <c r="E845" s="10"/>
      <c r="F845" s="10"/>
      <c r="G845" s="21"/>
      <c r="H845" s="10"/>
    </row>
    <row r="846" spans="1:9">
      <c r="A846" s="96"/>
      <c r="B846" s="28" t="s">
        <v>687</v>
      </c>
      <c r="C846" s="87"/>
      <c r="D846" s="88"/>
      <c r="E846" s="10"/>
      <c r="F846" s="10"/>
      <c r="G846" s="21"/>
      <c r="H846" s="10"/>
    </row>
    <row r="847" spans="1:9">
      <c r="A847" s="96"/>
      <c r="B847" s="74"/>
      <c r="C847" s="87"/>
      <c r="D847" s="88"/>
      <c r="E847" s="10"/>
      <c r="F847" s="21"/>
      <c r="G847" s="21"/>
      <c r="H847" s="21"/>
    </row>
    <row r="848" spans="1:9">
      <c r="A848" s="73" t="s">
        <v>470</v>
      </c>
      <c r="B848" s="74" t="s">
        <v>599</v>
      </c>
      <c r="C848" s="87"/>
      <c r="D848" s="88"/>
      <c r="E848" s="10"/>
      <c r="F848" s="21"/>
      <c r="G848" s="21">
        <f>+G798</f>
        <v>0</v>
      </c>
      <c r="H848" s="21">
        <f>+H798</f>
        <v>0</v>
      </c>
    </row>
    <row r="849" spans="1:8">
      <c r="A849" s="73"/>
      <c r="B849" s="74"/>
      <c r="C849" s="87"/>
      <c r="D849" s="88"/>
      <c r="E849" s="10"/>
      <c r="F849" s="21"/>
      <c r="G849" s="21"/>
      <c r="H849" s="21"/>
    </row>
    <row r="850" spans="1:8">
      <c r="A850" s="73" t="s">
        <v>506</v>
      </c>
      <c r="B850" s="74" t="s">
        <v>651</v>
      </c>
      <c r="C850" s="87"/>
      <c r="D850" s="88"/>
      <c r="E850" s="10"/>
      <c r="F850" s="21"/>
      <c r="G850" s="21">
        <f>+G828</f>
        <v>0</v>
      </c>
      <c r="H850" s="21">
        <f>+H828</f>
        <v>0</v>
      </c>
    </row>
    <row r="851" spans="1:8">
      <c r="A851" s="73"/>
      <c r="B851" s="74"/>
      <c r="C851" s="87"/>
      <c r="D851" s="88"/>
      <c r="E851" s="10"/>
      <c r="F851" s="21"/>
      <c r="G851" s="21"/>
      <c r="H851" s="21"/>
    </row>
    <row r="852" spans="1:8">
      <c r="A852" s="73" t="s">
        <v>527</v>
      </c>
      <c r="B852" s="74" t="s">
        <v>639</v>
      </c>
      <c r="C852" s="87"/>
      <c r="D852" s="88"/>
      <c r="E852" s="10"/>
      <c r="F852" s="21"/>
      <c r="G852" s="21">
        <f>+G843</f>
        <v>0</v>
      </c>
      <c r="H852" s="21">
        <f>+H843</f>
        <v>0</v>
      </c>
    </row>
    <row r="853" spans="1:8">
      <c r="A853" s="73"/>
      <c r="B853" s="74"/>
      <c r="C853" s="87"/>
      <c r="D853" s="88"/>
      <c r="E853" s="10"/>
      <c r="F853" s="21"/>
      <c r="G853" s="21"/>
      <c r="H853" s="21"/>
    </row>
    <row r="854" spans="1:8">
      <c r="A854" s="130"/>
      <c r="B854" s="131" t="s">
        <v>44</v>
      </c>
      <c r="C854" s="8"/>
      <c r="D854" s="21"/>
      <c r="E854" s="21"/>
      <c r="F854" s="21"/>
      <c r="G854" s="21">
        <f>SUM(G848:G853)</f>
        <v>0</v>
      </c>
      <c r="H854" s="21">
        <f>SUM(H848:H852)</f>
        <v>0</v>
      </c>
    </row>
    <row r="855" spans="1:8">
      <c r="A855" s="6"/>
      <c r="B855" s="7"/>
      <c r="C855" s="8"/>
      <c r="D855" s="9"/>
      <c r="E855" s="9"/>
      <c r="F855" s="9"/>
      <c r="G855" s="9"/>
      <c r="H855" s="10"/>
    </row>
    <row r="856" spans="1:8">
      <c r="A856" s="6"/>
      <c r="B856" s="7"/>
      <c r="C856" s="8"/>
      <c r="D856" s="9"/>
      <c r="E856" s="9"/>
      <c r="F856" s="9"/>
      <c r="G856" s="9"/>
      <c r="H856" s="10"/>
    </row>
    <row r="857" spans="1:8">
      <c r="A857" s="6"/>
      <c r="B857" s="7"/>
      <c r="C857" s="8"/>
      <c r="D857" s="9"/>
      <c r="E857" s="9"/>
      <c r="F857" s="9"/>
      <c r="G857" s="9"/>
      <c r="H857" s="10"/>
    </row>
    <row r="858" spans="1:8">
      <c r="A858" s="11" t="s">
        <v>17</v>
      </c>
      <c r="B858" s="28" t="s">
        <v>42</v>
      </c>
      <c r="C858" s="8"/>
      <c r="D858" s="9"/>
      <c r="E858" s="9"/>
      <c r="F858" s="9"/>
      <c r="G858" s="9"/>
      <c r="H858" s="10"/>
    </row>
    <row r="859" spans="1:8">
      <c r="A859" s="6"/>
      <c r="B859" s="7"/>
      <c r="C859" s="8"/>
      <c r="D859" s="9"/>
      <c r="E859" s="9"/>
      <c r="F859" s="9"/>
      <c r="G859" s="9"/>
      <c r="H859" s="10"/>
    </row>
    <row r="860" spans="1:8" ht="63.75">
      <c r="A860" s="6">
        <v>1</v>
      </c>
      <c r="B860" s="13" t="s">
        <v>657</v>
      </c>
      <c r="C860" s="8"/>
      <c r="D860" s="9"/>
      <c r="E860" s="9"/>
      <c r="F860" s="9"/>
      <c r="G860" s="9"/>
      <c r="H860" s="10"/>
    </row>
    <row r="861" spans="1:8">
      <c r="A861" s="6"/>
      <c r="B861" s="14" t="s">
        <v>669</v>
      </c>
      <c r="C861" s="8" t="s">
        <v>485</v>
      </c>
      <c r="D861" s="8">
        <v>1</v>
      </c>
      <c r="E861" s="98"/>
      <c r="F861" s="98">
        <f>+E861*1.2</f>
        <v>0</v>
      </c>
      <c r="G861" s="98">
        <f>E861*D861</f>
        <v>0</v>
      </c>
      <c r="H861" s="98">
        <f>+D861*F861</f>
        <v>0</v>
      </c>
    </row>
    <row r="862" spans="1:8" ht="25.5">
      <c r="A862" s="6">
        <v>2</v>
      </c>
      <c r="B862" s="13" t="s">
        <v>658</v>
      </c>
      <c r="C862" s="8" t="s">
        <v>485</v>
      </c>
      <c r="D862" s="8">
        <v>2</v>
      </c>
      <c r="E862" s="98"/>
      <c r="F862" s="98">
        <f>+E862*1.2</f>
        <v>0</v>
      </c>
      <c r="G862" s="98">
        <f>E862*D862</f>
        <v>0</v>
      </c>
      <c r="H862" s="98">
        <f>+D862*F862</f>
        <v>0</v>
      </c>
    </row>
    <row r="863" spans="1:8" ht="38.25">
      <c r="A863" s="6">
        <v>3</v>
      </c>
      <c r="B863" s="13" t="s">
        <v>659</v>
      </c>
      <c r="C863" s="8"/>
      <c r="D863" s="9"/>
      <c r="E863" s="9"/>
      <c r="F863" s="9"/>
      <c r="G863" s="9"/>
      <c r="H863" s="10"/>
    </row>
    <row r="864" spans="1:8">
      <c r="A864" s="6"/>
      <c r="B864" s="14" t="s">
        <v>670</v>
      </c>
      <c r="C864" s="8" t="s">
        <v>485</v>
      </c>
      <c r="D864" s="82">
        <v>41</v>
      </c>
      <c r="E864" s="98"/>
      <c r="F864" s="98">
        <f>+E864*1.2</f>
        <v>0</v>
      </c>
      <c r="G864" s="98">
        <f>E864*D864</f>
        <v>0</v>
      </c>
      <c r="H864" s="98">
        <f>+D864*F864</f>
        <v>0</v>
      </c>
    </row>
    <row r="865" spans="1:8" ht="38.25">
      <c r="A865" s="6">
        <v>4</v>
      </c>
      <c r="B865" s="13" t="s">
        <v>660</v>
      </c>
      <c r="C865" s="8"/>
      <c r="D865" s="9"/>
      <c r="E865" s="9"/>
      <c r="F865" s="9"/>
      <c r="G865" s="9"/>
      <c r="H865" s="10"/>
    </row>
    <row r="866" spans="1:8">
      <c r="A866" s="6"/>
      <c r="B866" s="14" t="s">
        <v>671</v>
      </c>
      <c r="C866" s="8" t="s">
        <v>485</v>
      </c>
      <c r="D866" s="82">
        <v>4</v>
      </c>
      <c r="E866" s="98"/>
      <c r="F866" s="98">
        <f>+E866*1.2</f>
        <v>0</v>
      </c>
      <c r="G866" s="98">
        <f>E866*D866</f>
        <v>0</v>
      </c>
      <c r="H866" s="98">
        <f>+D866*F866</f>
        <v>0</v>
      </c>
    </row>
    <row r="867" spans="1:8" ht="25.5">
      <c r="A867" s="6">
        <v>5</v>
      </c>
      <c r="B867" s="13" t="s">
        <v>661</v>
      </c>
      <c r="C867" s="8"/>
      <c r="D867" s="9"/>
      <c r="E867" s="9"/>
      <c r="F867" s="9"/>
      <c r="G867" s="9"/>
      <c r="H867" s="10"/>
    </row>
    <row r="868" spans="1:8">
      <c r="A868" s="6"/>
      <c r="B868" s="14" t="s">
        <v>672</v>
      </c>
      <c r="C868" s="8" t="s">
        <v>485</v>
      </c>
      <c r="D868" s="82">
        <v>3</v>
      </c>
      <c r="E868" s="98"/>
      <c r="F868" s="98">
        <f>+E868*1.2</f>
        <v>0</v>
      </c>
      <c r="G868" s="98">
        <f>E868*D868</f>
        <v>0</v>
      </c>
      <c r="H868" s="98">
        <f>+D868*F868</f>
        <v>0</v>
      </c>
    </row>
    <row r="869" spans="1:8" ht="25.5">
      <c r="A869" s="6">
        <v>6</v>
      </c>
      <c r="B869" s="13" t="s">
        <v>662</v>
      </c>
      <c r="C869" s="8"/>
      <c r="D869" s="9"/>
      <c r="E869" s="9"/>
      <c r="F869" s="9"/>
      <c r="G869" s="9"/>
      <c r="H869" s="10"/>
    </row>
    <row r="870" spans="1:8">
      <c r="A870" s="6"/>
      <c r="B870" s="14" t="s">
        <v>673</v>
      </c>
      <c r="C870" s="8" t="s">
        <v>485</v>
      </c>
      <c r="D870" s="82">
        <v>13</v>
      </c>
      <c r="E870" s="98"/>
      <c r="F870" s="98">
        <f>+E870*1.2</f>
        <v>0</v>
      </c>
      <c r="G870" s="98">
        <f>E870*D870</f>
        <v>0</v>
      </c>
      <c r="H870" s="98">
        <f>+D870*F870</f>
        <v>0</v>
      </c>
    </row>
    <row r="871" spans="1:8" ht="25.5">
      <c r="A871" s="6">
        <v>7</v>
      </c>
      <c r="B871" s="13" t="s">
        <v>663</v>
      </c>
      <c r="C871" s="8"/>
      <c r="D871" s="9"/>
      <c r="E871" s="9"/>
      <c r="F871" s="9"/>
      <c r="G871" s="9"/>
      <c r="H871" s="10"/>
    </row>
    <row r="872" spans="1:8">
      <c r="A872" s="6"/>
      <c r="B872" s="14" t="s">
        <v>674</v>
      </c>
      <c r="C872" s="8" t="s">
        <v>485</v>
      </c>
      <c r="D872" s="82">
        <v>5</v>
      </c>
      <c r="E872" s="98"/>
      <c r="F872" s="98">
        <f>+E872*1.2</f>
        <v>0</v>
      </c>
      <c r="G872" s="98">
        <f>E872*D872</f>
        <v>0</v>
      </c>
      <c r="H872" s="98">
        <f>+D872*F872</f>
        <v>0</v>
      </c>
    </row>
    <row r="873" spans="1:8">
      <c r="A873" s="6">
        <v>8</v>
      </c>
      <c r="B873" s="13" t="s">
        <v>664</v>
      </c>
      <c r="C873" s="8"/>
      <c r="D873" s="9"/>
      <c r="E873" s="9"/>
      <c r="F873" s="9"/>
      <c r="G873" s="9"/>
      <c r="H873" s="10"/>
    </row>
    <row r="874" spans="1:8">
      <c r="A874" s="6"/>
      <c r="B874" s="14" t="s">
        <v>675</v>
      </c>
      <c r="C874" s="8" t="s">
        <v>485</v>
      </c>
      <c r="D874" s="82">
        <v>1</v>
      </c>
      <c r="E874" s="98"/>
      <c r="F874" s="98">
        <f t="shared" ref="F874:F880" si="48">+E874*1.2</f>
        <v>0</v>
      </c>
      <c r="G874" s="98">
        <f t="shared" ref="G874:G880" si="49">E874*D874</f>
        <v>0</v>
      </c>
      <c r="H874" s="98">
        <f t="shared" ref="H874:H880" si="50">+D874*F874</f>
        <v>0</v>
      </c>
    </row>
    <row r="875" spans="1:8" ht="51">
      <c r="A875" s="6">
        <v>9</v>
      </c>
      <c r="B875" s="13" t="s">
        <v>665</v>
      </c>
      <c r="C875" s="8" t="s">
        <v>676</v>
      </c>
      <c r="D875" s="82">
        <v>780</v>
      </c>
      <c r="E875" s="98"/>
      <c r="F875" s="98">
        <f t="shared" si="48"/>
        <v>0</v>
      </c>
      <c r="G875" s="98">
        <f t="shared" si="49"/>
        <v>0</v>
      </c>
      <c r="H875" s="98">
        <f t="shared" si="50"/>
        <v>0</v>
      </c>
    </row>
    <row r="876" spans="1:8" ht="25.5">
      <c r="A876" s="6">
        <v>10</v>
      </c>
      <c r="B876" s="13" t="s">
        <v>741</v>
      </c>
      <c r="C876" s="8" t="s">
        <v>676</v>
      </c>
      <c r="D876" s="8">
        <v>40</v>
      </c>
      <c r="E876" s="98"/>
      <c r="F876" s="98">
        <f t="shared" si="48"/>
        <v>0</v>
      </c>
      <c r="G876" s="98">
        <f t="shared" si="49"/>
        <v>0</v>
      </c>
      <c r="H876" s="98">
        <f t="shared" si="50"/>
        <v>0</v>
      </c>
    </row>
    <row r="877" spans="1:8" ht="38.25">
      <c r="A877" s="6">
        <v>11</v>
      </c>
      <c r="B877" s="13" t="s">
        <v>685</v>
      </c>
      <c r="C877" s="8" t="s">
        <v>676</v>
      </c>
      <c r="D877" s="8">
        <v>100</v>
      </c>
      <c r="E877" s="98"/>
      <c r="F877" s="98">
        <f t="shared" si="48"/>
        <v>0</v>
      </c>
      <c r="G877" s="98">
        <f t="shared" si="49"/>
        <v>0</v>
      </c>
      <c r="H877" s="98">
        <f t="shared" si="50"/>
        <v>0</v>
      </c>
    </row>
    <row r="878" spans="1:8" ht="38.25">
      <c r="A878" s="6">
        <v>12</v>
      </c>
      <c r="B878" s="13" t="s">
        <v>666</v>
      </c>
      <c r="C878" s="8" t="s">
        <v>139</v>
      </c>
      <c r="D878" s="8">
        <v>1</v>
      </c>
      <c r="E878" s="98"/>
      <c r="F878" s="98">
        <f t="shared" si="48"/>
        <v>0</v>
      </c>
      <c r="G878" s="98">
        <f t="shared" si="49"/>
        <v>0</v>
      </c>
      <c r="H878" s="98">
        <f t="shared" si="50"/>
        <v>0</v>
      </c>
    </row>
    <row r="879" spans="1:8" ht="63.75">
      <c r="A879" s="6">
        <v>13</v>
      </c>
      <c r="B879" s="13" t="s">
        <v>667</v>
      </c>
      <c r="C879" s="8" t="s">
        <v>139</v>
      </c>
      <c r="D879" s="8">
        <v>1</v>
      </c>
      <c r="E879" s="17"/>
      <c r="F879" s="98">
        <f t="shared" si="48"/>
        <v>0</v>
      </c>
      <c r="G879" s="98">
        <f t="shared" si="49"/>
        <v>0</v>
      </c>
      <c r="H879" s="98">
        <f t="shared" si="50"/>
        <v>0</v>
      </c>
    </row>
    <row r="880" spans="1:8">
      <c r="A880" s="6">
        <v>14</v>
      </c>
      <c r="B880" s="13" t="s">
        <v>668</v>
      </c>
      <c r="C880" s="8" t="s">
        <v>139</v>
      </c>
      <c r="D880" s="8">
        <v>1</v>
      </c>
      <c r="E880" s="17"/>
      <c r="F880" s="98">
        <f t="shared" si="48"/>
        <v>0</v>
      </c>
      <c r="G880" s="98">
        <f t="shared" si="49"/>
        <v>0</v>
      </c>
      <c r="H880" s="98">
        <f t="shared" si="50"/>
        <v>0</v>
      </c>
    </row>
    <row r="881" spans="1:8">
      <c r="A881" s="6"/>
      <c r="B881" s="7"/>
      <c r="C881" s="8"/>
      <c r="D881" s="9"/>
      <c r="E881" s="9"/>
      <c r="F881" s="9"/>
      <c r="G881" s="9"/>
      <c r="H881" s="10"/>
    </row>
    <row r="882" spans="1:8">
      <c r="A882" s="11" t="s">
        <v>17</v>
      </c>
      <c r="B882" s="28" t="s">
        <v>44</v>
      </c>
      <c r="C882" s="8"/>
      <c r="D882" s="9"/>
      <c r="E882" s="9"/>
      <c r="F882" s="9"/>
      <c r="G882" s="132">
        <f>SUM(G860:G881)</f>
        <v>0</v>
      </c>
      <c r="H882" s="132">
        <f>SUM(H860:H880)</f>
        <v>0</v>
      </c>
    </row>
    <row r="883" spans="1:8">
      <c r="A883" s="6"/>
      <c r="B883" s="7"/>
      <c r="C883" s="8"/>
      <c r="D883" s="9"/>
      <c r="E883" s="9"/>
      <c r="F883" s="9"/>
      <c r="G883" s="9"/>
      <c r="H883" s="10"/>
    </row>
    <row r="884" spans="1:8">
      <c r="A884" s="11" t="s">
        <v>17</v>
      </c>
      <c r="B884" s="74" t="s">
        <v>39</v>
      </c>
      <c r="C884" s="8"/>
      <c r="D884" s="9"/>
      <c r="E884" s="9"/>
      <c r="F884" s="9"/>
      <c r="G884" s="9"/>
      <c r="H884" s="10"/>
    </row>
    <row r="885" spans="1:8">
      <c r="A885" s="6"/>
      <c r="B885" s="28" t="s">
        <v>42</v>
      </c>
      <c r="C885" s="8"/>
      <c r="D885" s="9"/>
      <c r="E885" s="9"/>
      <c r="F885" s="9"/>
      <c r="G885" s="9"/>
      <c r="H885" s="10"/>
    </row>
    <row r="886" spans="1:8">
      <c r="A886" s="6"/>
      <c r="B886" s="7"/>
      <c r="C886" s="8"/>
      <c r="D886" s="9"/>
      <c r="E886" s="9"/>
      <c r="F886" s="9"/>
      <c r="G886" s="9"/>
      <c r="H886" s="10"/>
    </row>
    <row r="887" spans="1:8">
      <c r="A887" s="11" t="s">
        <v>17</v>
      </c>
      <c r="B887" s="28" t="s">
        <v>44</v>
      </c>
      <c r="C887" s="8"/>
      <c r="D887" s="9"/>
      <c r="E887" s="9"/>
      <c r="F887" s="9"/>
      <c r="G887" s="132">
        <f>+G882</f>
        <v>0</v>
      </c>
      <c r="H887" s="132">
        <f>+H882</f>
        <v>0</v>
      </c>
    </row>
    <row r="888" spans="1:8">
      <c r="A888" s="6"/>
      <c r="B888" s="7"/>
      <c r="C888" s="8"/>
      <c r="D888" s="9"/>
      <c r="E888" s="9"/>
      <c r="F888" s="9"/>
      <c r="G888" s="9"/>
      <c r="H888" s="10"/>
    </row>
    <row r="889" spans="1:8">
      <c r="A889" s="6"/>
      <c r="B889" s="7"/>
      <c r="C889" s="8"/>
      <c r="D889" s="9"/>
      <c r="E889" s="9"/>
      <c r="F889" s="9"/>
      <c r="G889" s="9"/>
      <c r="H889" s="10"/>
    </row>
    <row r="890" spans="1:8">
      <c r="A890" s="6"/>
      <c r="B890" s="74" t="s">
        <v>39</v>
      </c>
      <c r="C890" s="8"/>
      <c r="D890" s="9"/>
      <c r="E890" s="9"/>
      <c r="F890" s="9"/>
      <c r="G890" s="9"/>
      <c r="H890" s="10"/>
    </row>
    <row r="891" spans="1:8">
      <c r="A891" s="6"/>
      <c r="B891" s="7"/>
      <c r="C891" s="8"/>
      <c r="D891" s="9"/>
      <c r="E891" s="9"/>
      <c r="F891" s="9"/>
      <c r="G891" s="9"/>
      <c r="H891" s="10"/>
    </row>
    <row r="892" spans="1:8">
      <c r="A892" s="6"/>
      <c r="B892" s="7"/>
      <c r="C892" s="8"/>
      <c r="D892" s="9"/>
      <c r="E892" s="9"/>
      <c r="F892" s="9"/>
      <c r="G892" s="9"/>
      <c r="H892" s="10"/>
    </row>
    <row r="893" spans="1:8">
      <c r="A893" s="115" t="s">
        <v>9</v>
      </c>
      <c r="B893" s="72" t="str">
        <f>+B241</f>
        <v>АРХИТЕКТОНСКО-ГРАЂЕВИНСКИ РАДОВИ</v>
      </c>
      <c r="C893" s="8"/>
      <c r="D893" s="9"/>
      <c r="E893" s="9"/>
      <c r="F893" s="9"/>
      <c r="G893" s="132">
        <f>+G252</f>
        <v>0</v>
      </c>
      <c r="H893" s="132">
        <f>+H252</f>
        <v>0</v>
      </c>
    </row>
    <row r="894" spans="1:8">
      <c r="A894" s="115" t="s">
        <v>11</v>
      </c>
      <c r="B894" s="72" t="str">
        <f>+B331</f>
        <v>ВОДОВОД И КАНАЛИЗАЦИЈА</v>
      </c>
      <c r="C894" s="8"/>
      <c r="D894" s="9"/>
      <c r="E894" s="9"/>
      <c r="F894" s="9"/>
      <c r="G894" s="132">
        <f>+G337</f>
        <v>0</v>
      </c>
      <c r="H894" s="132">
        <f>+H337</f>
        <v>0</v>
      </c>
    </row>
    <row r="895" spans="1:8">
      <c r="A895" s="115" t="s">
        <v>12</v>
      </c>
      <c r="B895" s="72" t="str">
        <f>+B520</f>
        <v>ЕЛЕКТРОЕНЕРГЕТСКЕ   ИНСТАЛАЦИЈЕ</v>
      </c>
      <c r="C895" s="8"/>
      <c r="D895" s="9"/>
      <c r="E895" s="9"/>
      <c r="F895" s="9"/>
      <c r="G895" s="132">
        <f>+G528</f>
        <v>0</v>
      </c>
      <c r="H895" s="132">
        <f>+H528</f>
        <v>0</v>
      </c>
    </row>
    <row r="896" spans="1:8">
      <c r="A896" s="11" t="s">
        <v>15</v>
      </c>
      <c r="B896" s="72" t="s">
        <v>43</v>
      </c>
      <c r="C896" s="8"/>
      <c r="D896" s="9"/>
      <c r="E896" s="9"/>
      <c r="F896" s="9"/>
      <c r="G896" s="132">
        <f>+G779</f>
        <v>0</v>
      </c>
      <c r="H896" s="132">
        <f>+H779</f>
        <v>0</v>
      </c>
    </row>
    <row r="897" spans="1:8">
      <c r="A897" s="11" t="s">
        <v>688</v>
      </c>
      <c r="B897" s="28" t="s">
        <v>687</v>
      </c>
      <c r="C897" s="8"/>
      <c r="D897" s="9"/>
      <c r="E897" s="9"/>
      <c r="F897" s="9"/>
      <c r="G897" s="132">
        <f>+G854</f>
        <v>0</v>
      </c>
      <c r="H897" s="132">
        <f>+H854</f>
        <v>0</v>
      </c>
    </row>
    <row r="898" spans="1:8">
      <c r="A898" s="11" t="s">
        <v>17</v>
      </c>
      <c r="B898" s="28" t="s">
        <v>42</v>
      </c>
      <c r="C898" s="8"/>
      <c r="D898" s="9"/>
      <c r="E898" s="9"/>
      <c r="F898" s="9"/>
      <c r="G898" s="132">
        <f>+G887</f>
        <v>0</v>
      </c>
      <c r="H898" s="132">
        <f>+H887</f>
        <v>0</v>
      </c>
    </row>
    <row r="899" spans="1:8">
      <c r="A899" s="6"/>
      <c r="B899" s="7"/>
      <c r="C899" s="8"/>
      <c r="D899" s="9"/>
      <c r="E899" s="9"/>
      <c r="F899" s="9"/>
      <c r="G899" s="9"/>
      <c r="H899" s="10"/>
    </row>
    <row r="900" spans="1:8">
      <c r="A900" s="6"/>
      <c r="B900" s="28" t="s">
        <v>202</v>
      </c>
      <c r="C900" s="8"/>
      <c r="D900" s="9"/>
      <c r="E900" s="9"/>
      <c r="F900" s="9"/>
      <c r="G900" s="132">
        <f>SUM(G893:G899)</f>
        <v>0</v>
      </c>
      <c r="H900" s="132">
        <f>SUM(H893:H899)</f>
        <v>0</v>
      </c>
    </row>
  </sheetData>
  <sheetProtection selectLockedCells="1" selectUnlockedCells="1"/>
  <phoneticPr fontId="0" type="noConversion"/>
  <conditionalFormatting sqref="E828:F829 E798:F801 H828:H829 E785:F795 F796:F797 H799:H801 H785:H795 H797 E843:F853 H843:H853">
    <cfRule type="cellIs" dxfId="0" priority="1" stopIfTrue="1" operator="equal">
      <formula>0</formula>
    </cfRule>
  </conditionalFormatting>
  <pageMargins left="0.98425196850393704" right="0.39370078740157483" top="0.39370078740157483" bottom="0.39370078740157483" header="0.51181102362204722" footer="0.51181102362204722"/>
  <pageSetup paperSize="9" scale="63" fitToHeight="0" orientation="portrait" useFirstPageNumber="1" r:id="rId1"/>
  <headerFooter alignWithMargins="0"/>
  <rowBreaks count="9" manualBreakCount="9">
    <brk id="59" max="7" man="1"/>
    <brk id="117" max="7" man="1"/>
    <brk id="180" max="7" man="1"/>
    <brk id="255" max="7" man="1"/>
    <brk id="292" max="7" man="1"/>
    <brk id="341" max="7" man="1"/>
    <brk id="412" max="7" man="1"/>
    <brk id="646" max="7" man="1"/>
    <brk id="697"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B34" sqref="AB34"/>
    </sheetView>
  </sheetViews>
  <sheetFormatPr defaultRowHeight="12.7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Normal="90" zoomScaleSheetLayoutView="100" workbookViewId="0"/>
  </sheetViews>
  <sheetFormatPr defaultColWidth="11.5703125" defaultRowHeight="12.75"/>
  <sheetData/>
  <sheetProtection selectLockedCells="1" selectUnlockedCells="1"/>
  <phoneticPr fontId="0" type="noConversion"/>
  <pageMargins left="0.78749999999999998" right="0.78749999999999998" top="1.0249999999999999" bottom="1.0249999999999999" header="0.78749999999999998" footer="0.78749999999999998"/>
  <pageSetup paperSize="9" firstPageNumber="0" orientation="portrait" horizontalDpi="300" verticalDpi="300" r:id="rId1"/>
  <headerFooter alignWithMargins="0">
    <oddHeader>&amp;C&amp;A</oddHeader>
    <oddFooter>&amp;CСтраница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Normal="90" zoomScaleSheetLayoutView="100" workbookViewId="0"/>
  </sheetViews>
  <sheetFormatPr defaultColWidth="11.5703125" defaultRowHeight="12.75"/>
  <sheetData/>
  <sheetProtection selectLockedCells="1" selectUnlockedCells="1"/>
  <phoneticPr fontId="0" type="noConversion"/>
  <pageMargins left="0.78749999999999998" right="0.78749999999999998" top="1.0249999999999999" bottom="1.0249999999999999" header="0.78749999999999998" footer="0.78749999999999998"/>
  <pageSetup paperSize="9" firstPageNumber="0" orientation="portrait" horizontalDpi="300" verticalDpi="300" r:id="rId1"/>
  <headerFooter alignWithMargins="0">
    <oddHeader>&amp;C&amp;A</oddHeader>
    <oddFooter>&amp;CСтраница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4</vt:i4>
      </vt:variant>
      <vt:variant>
        <vt:lpstr>Imenovani opsezi</vt:lpstr>
      </vt:variant>
      <vt:variant>
        <vt:i4>5</vt:i4>
      </vt:variant>
    </vt:vector>
  </HeadingPairs>
  <TitlesOfParts>
    <vt:vector size="9" baseType="lpstr">
      <vt:lpstr>Лист1</vt:lpstr>
      <vt:lpstr>List1</vt:lpstr>
      <vt:lpstr>Лист2</vt:lpstr>
      <vt:lpstr>Лист3</vt:lpstr>
      <vt:lpstr>Лист1!Excel_BuiltIn_Print_Area</vt:lpstr>
      <vt:lpstr>Лист1!Oblast_štampanja</vt:lpstr>
      <vt:lpstr>SUM_kabl</vt:lpstr>
      <vt:lpstr>SUM_ORM</vt:lpstr>
      <vt:lpstr>sum_ostalo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Predrag Preradov</dc:creator>
  <cp:lastModifiedBy>Vesna Mihajlović</cp:lastModifiedBy>
  <cp:lastPrinted>2019-05-10T08:31:20Z</cp:lastPrinted>
  <dcterms:created xsi:type="dcterms:W3CDTF">2019-03-23T09:01:51Z</dcterms:created>
  <dcterms:modified xsi:type="dcterms:W3CDTF">2019-06-21T11:13:20Z</dcterms:modified>
</cp:coreProperties>
</file>